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90" yWindow="2400" windowWidth="14070" windowHeight="6480" tabRatio="937"/>
  </bookViews>
  <sheets>
    <sheet name="Оглавление" sheetId="51" r:id="rId1"/>
    <sheet name="ТЕРМОТРОНИК" sheetId="40" r:id="rId2"/>
    <sheet name="Теплоком" sheetId="44" r:id="rId3"/>
    <sheet name="Конвент" sheetId="54" r:id="rId4"/>
    <sheet name="Belimo - седельные" sheetId="34" r:id="rId5"/>
    <sheet name="Belimo - шаровые" sheetId="35" r:id="rId6"/>
    <sheet name="Belimo - дисковые" sheetId="36" r:id="rId7"/>
    <sheet name="Belimo - воздух" sheetId="26" r:id="rId8"/>
    <sheet name="Belimo" sheetId="52" state="hidden" r:id="rId9"/>
    <sheet name="Насосы IMP PUMPS" sheetId="42" r:id="rId10"/>
    <sheet name="LDM" sheetId="45" r:id="rId11"/>
    <sheet name="Балансировка Cimberio" sheetId="43" r:id="rId12"/>
    <sheet name="Балансировка Valtec" sheetId="53" r:id="rId13"/>
    <sheet name="Предохр клапана Valtec" sheetId="49" r:id="rId14"/>
    <sheet name="Модем AnCom" sheetId="47" r:id="rId15"/>
    <sheet name="Преобразователи солей жёсткости" sheetId="50" r:id="rId16"/>
  </sheets>
  <definedNames>
    <definedName name="_xlnm.Print_Titles" localSheetId="7">'Belimo - воздух'!$8:$8</definedName>
    <definedName name="_xlnm.Print_Titles" localSheetId="6">'Belimo - дисковые'!$8:$8</definedName>
    <definedName name="_xlnm.Print_Titles" localSheetId="4">'Belimo - седельные'!$8:$8</definedName>
    <definedName name="_xlnm.Print_Titles" localSheetId="5">'Belimo - шаровые'!$8:$8</definedName>
    <definedName name="_xlnm.Print_Titles" localSheetId="10">LDM!$46:$46</definedName>
    <definedName name="_xlnm.Print_Titles" localSheetId="11">'Балансировка Cimberio'!$9:$9</definedName>
    <definedName name="_xlnm.Print_Titles" localSheetId="12">'Балансировка Valtec'!$9:$9</definedName>
    <definedName name="_xlnm.Print_Titles" localSheetId="9">'Насосы IMP PUMPS'!$9:$9</definedName>
    <definedName name="_xlnm.Print_Area" localSheetId="7">'Belimo - воздух'!$A$1:$D$122</definedName>
    <definedName name="_xlnm.Print_Area" localSheetId="6">'Belimo - дисковые'!$A$1:$I$279</definedName>
    <definedName name="_xlnm.Print_Area" localSheetId="4">'Belimo - седельные'!$A$1:$J$1205</definedName>
    <definedName name="_xlnm.Print_Area" localSheetId="5">'Belimo - шаровые'!$A$1:$H$1197</definedName>
    <definedName name="_xlnm.Print_Area" localSheetId="10">LDM!$A$1:$G$242</definedName>
    <definedName name="_xlnm.Print_Area" localSheetId="11">'Балансировка Cimberio'!$A$1:$E$46</definedName>
    <definedName name="_xlnm.Print_Area" localSheetId="12">'Балансировка Valtec'!$A$1:$D$22</definedName>
    <definedName name="_xlnm.Print_Area" localSheetId="3">Конвент!$A$1:$F$83</definedName>
    <definedName name="_xlnm.Print_Area" localSheetId="14">'Модем AnCom'!$A$1:$F$40</definedName>
    <definedName name="_xlnm.Print_Area" localSheetId="9">'Насосы IMP PUMPS'!$A$1:$D$118</definedName>
    <definedName name="_xlnm.Print_Area" localSheetId="13">'Предохр клапана Valtec'!$A$1:$F$23</definedName>
    <definedName name="_xlnm.Print_Area" localSheetId="15">'Преобразователи солей жёсткости'!$A$1:$F$28</definedName>
    <definedName name="_xlnm.Print_Area" localSheetId="2">Теплоком!$A$1:$F$101</definedName>
    <definedName name="_xlnm.Print_Area" localSheetId="1">ТЕРМОТРОНИК!$A$1:$F$222</definedName>
  </definedNames>
  <calcPr calcId="144525"/>
</workbook>
</file>

<file path=xl/calcChain.xml><?xml version="1.0" encoding="utf-8"?>
<calcChain xmlns="http://schemas.openxmlformats.org/spreadsheetml/2006/main">
  <c r="D26" i="42" l="1"/>
  <c r="E1611" i="52"/>
  <c r="E1612" i="52"/>
  <c r="E1613" i="52"/>
  <c r="E1614" i="52"/>
  <c r="E1610" i="52"/>
  <c r="G191" i="45" l="1"/>
  <c r="G187" i="45"/>
  <c r="G183" i="45"/>
  <c r="G179" i="45"/>
  <c r="G150" i="45"/>
  <c r="G147" i="45"/>
  <c r="G144" i="45"/>
  <c r="G143" i="45"/>
  <c r="G142" i="45"/>
  <c r="G141" i="45"/>
  <c r="G140" i="45"/>
  <c r="G139" i="45"/>
  <c r="G137" i="45"/>
  <c r="G136" i="45"/>
  <c r="G135" i="45"/>
  <c r="G134" i="45"/>
  <c r="G133" i="45"/>
  <c r="G132" i="45"/>
  <c r="G130" i="45"/>
  <c r="G129" i="45"/>
  <c r="G128" i="45"/>
  <c r="G127" i="45"/>
  <c r="G126" i="45"/>
  <c r="G125" i="45"/>
  <c r="G123" i="45"/>
  <c r="G122" i="45"/>
  <c r="G121" i="45"/>
  <c r="G120" i="45"/>
  <c r="G119" i="45"/>
  <c r="G118" i="45"/>
  <c r="G117" i="45"/>
  <c r="G116" i="45"/>
  <c r="G114" i="45"/>
  <c r="G113" i="45"/>
  <c r="G112" i="45"/>
  <c r="G111" i="45"/>
  <c r="G110" i="45"/>
  <c r="G109" i="45"/>
  <c r="G108" i="45"/>
  <c r="G107" i="45"/>
  <c r="G105" i="45"/>
  <c r="G104" i="45"/>
  <c r="G103" i="45"/>
  <c r="G102" i="45"/>
  <c r="G101" i="45"/>
  <c r="G100" i="45"/>
  <c r="G99" i="45"/>
  <c r="G98" i="45"/>
  <c r="G96" i="45"/>
  <c r="G95" i="45"/>
  <c r="G94" i="45"/>
  <c r="G93" i="45"/>
  <c r="G92" i="45"/>
  <c r="G91" i="45"/>
  <c r="G90" i="45"/>
  <c r="G89" i="45"/>
  <c r="G87" i="45"/>
  <c r="G86" i="45"/>
  <c r="G85" i="45"/>
  <c r="G84" i="45"/>
  <c r="G83" i="45"/>
  <c r="G82" i="45"/>
  <c r="G81" i="45"/>
  <c r="G80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5" i="45"/>
  <c r="G64" i="45"/>
  <c r="G63" i="45"/>
  <c r="G62" i="45"/>
  <c r="G61" i="45"/>
  <c r="G60" i="45"/>
  <c r="G59" i="45"/>
  <c r="G58" i="45"/>
  <c r="G56" i="45"/>
  <c r="G55" i="45"/>
  <c r="G54" i="45"/>
  <c r="G53" i="45"/>
  <c r="G52" i="45"/>
  <c r="G51" i="45"/>
  <c r="G50" i="45"/>
  <c r="G49" i="45"/>
  <c r="G242" i="45"/>
  <c r="G241" i="45"/>
  <c r="G239" i="45"/>
  <c r="G238" i="45"/>
  <c r="G237" i="45"/>
  <c r="G236" i="45"/>
  <c r="G235" i="45"/>
  <c r="G234" i="45"/>
  <c r="G232" i="45"/>
  <c r="G231" i="45"/>
  <c r="G230" i="45"/>
  <c r="G229" i="45"/>
  <c r="G228" i="45"/>
  <c r="G227" i="45"/>
  <c r="G226" i="45"/>
  <c r="G225" i="45"/>
  <c r="G224" i="45"/>
  <c r="G223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89" i="45"/>
  <c r="G185" i="45"/>
  <c r="G181" i="45"/>
  <c r="G190" i="45"/>
  <c r="G188" i="45"/>
  <c r="G186" i="45"/>
  <c r="G184" i="45"/>
  <c r="G182" i="45"/>
  <c r="G180" i="45"/>
  <c r="G178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57" i="45"/>
  <c r="G163" i="45"/>
  <c r="G162" i="45"/>
  <c r="G161" i="45"/>
  <c r="G160" i="45"/>
  <c r="G159" i="45"/>
  <c r="G158" i="45"/>
  <c r="G156" i="45"/>
  <c r="G152" i="45"/>
  <c r="G149" i="45"/>
  <c r="G148" i="45"/>
  <c r="G151" i="45"/>
  <c r="G154" i="45"/>
  <c r="G153" i="45"/>
  <c r="E23" i="43"/>
  <c r="E22" i="43"/>
  <c r="E21" i="43"/>
  <c r="E20" i="43"/>
  <c r="E19" i="43"/>
  <c r="E18" i="43"/>
  <c r="E30" i="43"/>
  <c r="E29" i="43"/>
  <c r="E28" i="43"/>
  <c r="E27" i="43"/>
  <c r="E26" i="43"/>
  <c r="E25" i="43"/>
  <c r="D45" i="42"/>
  <c r="D42" i="42"/>
  <c r="D40" i="42"/>
  <c r="C110" i="26"/>
  <c r="C111" i="26"/>
  <c r="C112" i="26"/>
  <c r="C113" i="26"/>
  <c r="C114" i="26"/>
  <c r="C115" i="26"/>
  <c r="C116" i="26"/>
  <c r="C117" i="26"/>
  <c r="C118" i="26"/>
  <c r="C119" i="26"/>
  <c r="C120" i="26"/>
  <c r="C109" i="26"/>
  <c r="C106" i="26"/>
  <c r="C105" i="26"/>
  <c r="C98" i="26"/>
  <c r="C99" i="26"/>
  <c r="C100" i="26"/>
  <c r="C101" i="26"/>
  <c r="C102" i="26"/>
  <c r="C103" i="26"/>
  <c r="C97" i="26"/>
  <c r="C89" i="26"/>
  <c r="C90" i="26"/>
  <c r="C91" i="26"/>
  <c r="C92" i="26"/>
  <c r="C93" i="26"/>
  <c r="C94" i="26"/>
  <c r="C95" i="26"/>
  <c r="C88" i="26"/>
  <c r="C80" i="26"/>
  <c r="C81" i="26"/>
  <c r="C82" i="26"/>
  <c r="C83" i="26"/>
  <c r="C84" i="26"/>
  <c r="C85" i="26"/>
  <c r="C86" i="26"/>
  <c r="C79" i="26"/>
  <c r="C71" i="26"/>
  <c r="C72" i="26"/>
  <c r="C73" i="26"/>
  <c r="C74" i="26"/>
  <c r="C75" i="26"/>
  <c r="C76" i="26"/>
  <c r="C77" i="26"/>
  <c r="C70" i="26"/>
  <c r="C63" i="26"/>
  <c r="C64" i="26"/>
  <c r="C65" i="26"/>
  <c r="C66" i="26"/>
  <c r="C67" i="26"/>
  <c r="C68" i="26"/>
  <c r="C62" i="26"/>
  <c r="C57" i="26"/>
  <c r="C58" i="26"/>
  <c r="C59" i="26"/>
  <c r="C56" i="26"/>
  <c r="C48" i="26"/>
  <c r="C49" i="26"/>
  <c r="C50" i="26"/>
  <c r="C51" i="26"/>
  <c r="C52" i="26"/>
  <c r="C53" i="26"/>
  <c r="C54" i="26"/>
  <c r="C47" i="26"/>
  <c r="C40" i="26"/>
  <c r="C41" i="26"/>
  <c r="C42" i="26"/>
  <c r="C43" i="26"/>
  <c r="C44" i="26"/>
  <c r="C45" i="26"/>
  <c r="C39" i="26"/>
  <c r="C29" i="26"/>
  <c r="C30" i="26"/>
  <c r="C31" i="26"/>
  <c r="C32" i="26"/>
  <c r="C33" i="26"/>
  <c r="C34" i="26"/>
  <c r="C35" i="26"/>
  <c r="C36" i="26"/>
  <c r="C37" i="26"/>
  <c r="C28" i="26"/>
  <c r="C23" i="26"/>
  <c r="C24" i="26"/>
  <c r="C25" i="26"/>
  <c r="C26" i="26"/>
  <c r="C22" i="26"/>
  <c r="C13" i="26"/>
  <c r="C14" i="26"/>
  <c r="C15" i="26"/>
  <c r="C16" i="26"/>
  <c r="C17" i="26"/>
  <c r="C18" i="26"/>
  <c r="C19" i="26"/>
  <c r="C20" i="26"/>
  <c r="C12" i="26"/>
  <c r="C11" i="26"/>
  <c r="H270" i="36"/>
  <c r="H271" i="36"/>
  <c r="H272" i="36"/>
  <c r="H273" i="36"/>
  <c r="H274" i="36"/>
  <c r="H269" i="36"/>
  <c r="H261" i="36"/>
  <c r="H262" i="36"/>
  <c r="H263" i="36"/>
  <c r="H264" i="36"/>
  <c r="H265" i="36"/>
  <c r="H266" i="36"/>
  <c r="H267" i="36"/>
  <c r="H260" i="36"/>
  <c r="H256" i="36"/>
  <c r="H255" i="36"/>
  <c r="H251" i="36"/>
  <c r="H252" i="36"/>
  <c r="H250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  <c r="H236" i="36"/>
  <c r="H228" i="36"/>
  <c r="H229" i="36"/>
  <c r="H230" i="36"/>
  <c r="H231" i="36"/>
  <c r="H227" i="36"/>
  <c r="H221" i="36"/>
  <c r="H222" i="36"/>
  <c r="H223" i="36"/>
  <c r="H224" i="36"/>
  <c r="H225" i="36"/>
  <c r="H220" i="36"/>
  <c r="H196" i="36"/>
  <c r="H197" i="36"/>
  <c r="H198" i="36"/>
  <c r="H199" i="36"/>
  <c r="H202" i="36"/>
  <c r="H203" i="36"/>
  <c r="H204" i="36"/>
  <c r="H205" i="36"/>
  <c r="H206" i="36"/>
  <c r="H207" i="36"/>
  <c r="H194" i="36"/>
  <c r="H195" i="36"/>
  <c r="H193" i="36"/>
  <c r="G191" i="36"/>
  <c r="F191" i="36"/>
  <c r="F189" i="36"/>
  <c r="G189" i="36"/>
  <c r="G188" i="36"/>
  <c r="F188" i="36"/>
  <c r="F185" i="36"/>
  <c r="G185" i="36"/>
  <c r="G184" i="36"/>
  <c r="F184" i="36"/>
  <c r="F182" i="36"/>
  <c r="G182" i="36"/>
  <c r="G181" i="36"/>
  <c r="F181" i="36"/>
  <c r="F177" i="36"/>
  <c r="G177" i="36"/>
  <c r="G176" i="36"/>
  <c r="F176" i="36"/>
  <c r="F171" i="36"/>
  <c r="G171" i="36"/>
  <c r="F172" i="36"/>
  <c r="G172" i="36"/>
  <c r="G170" i="36"/>
  <c r="F170" i="36"/>
  <c r="F164" i="36"/>
  <c r="G164" i="36"/>
  <c r="F165" i="36"/>
  <c r="G165" i="36"/>
  <c r="F166" i="36"/>
  <c r="G166" i="36"/>
  <c r="F167" i="36"/>
  <c r="G167" i="36"/>
  <c r="F168" i="36"/>
  <c r="G168" i="36"/>
  <c r="G163" i="36"/>
  <c r="F163" i="36"/>
  <c r="F160" i="36"/>
  <c r="F159" i="36"/>
  <c r="F158" i="36"/>
  <c r="G159" i="36"/>
  <c r="G160" i="36"/>
  <c r="G161" i="36"/>
  <c r="G158" i="36"/>
  <c r="F154" i="36"/>
  <c r="G154" i="36"/>
  <c r="F155" i="36"/>
  <c r="G155" i="36"/>
  <c r="G156" i="36"/>
  <c r="G153" i="36"/>
  <c r="F153" i="36"/>
  <c r="F148" i="36"/>
  <c r="G148" i="36"/>
  <c r="F149" i="36"/>
  <c r="G149" i="36"/>
  <c r="F150" i="36"/>
  <c r="G150" i="36"/>
  <c r="F151" i="36"/>
  <c r="G151" i="36"/>
  <c r="G147" i="36"/>
  <c r="F147" i="36"/>
  <c r="F129" i="36"/>
  <c r="G129" i="36"/>
  <c r="F130" i="36"/>
  <c r="G130" i="36"/>
  <c r="F131" i="36"/>
  <c r="G131" i="36"/>
  <c r="F132" i="36"/>
  <c r="G132" i="36"/>
  <c r="F133" i="36"/>
  <c r="G133" i="36"/>
  <c r="F134" i="36"/>
  <c r="G134" i="36"/>
  <c r="F135" i="36"/>
  <c r="G135" i="36"/>
  <c r="F136" i="36"/>
  <c r="G136" i="36"/>
  <c r="F137" i="36"/>
  <c r="G137" i="36"/>
  <c r="F138" i="36"/>
  <c r="G138" i="36"/>
  <c r="F139" i="36"/>
  <c r="G139" i="36"/>
  <c r="G128" i="36"/>
  <c r="F128" i="36"/>
  <c r="F113" i="36"/>
  <c r="G113" i="36"/>
  <c r="F114" i="36"/>
  <c r="G114" i="36"/>
  <c r="F115" i="36"/>
  <c r="G115" i="36"/>
  <c r="F116" i="36"/>
  <c r="G116" i="36"/>
  <c r="F117" i="36"/>
  <c r="G117" i="36"/>
  <c r="F118" i="36"/>
  <c r="G118" i="36"/>
  <c r="F119" i="36"/>
  <c r="G119" i="36"/>
  <c r="F120" i="36"/>
  <c r="G120" i="36"/>
  <c r="F121" i="36"/>
  <c r="G121" i="36"/>
  <c r="F122" i="36"/>
  <c r="G122" i="36"/>
  <c r="F123" i="36"/>
  <c r="G123" i="36"/>
  <c r="F124" i="36"/>
  <c r="G124" i="36"/>
  <c r="F125" i="36"/>
  <c r="G125" i="36"/>
  <c r="F126" i="36"/>
  <c r="G126" i="36"/>
  <c r="G112" i="36"/>
  <c r="F112" i="36"/>
  <c r="F95" i="36"/>
  <c r="G95" i="36"/>
  <c r="F96" i="36"/>
  <c r="G96" i="36"/>
  <c r="F97" i="36"/>
  <c r="G97" i="36"/>
  <c r="F98" i="36"/>
  <c r="G98" i="36"/>
  <c r="F99" i="36"/>
  <c r="G99" i="36"/>
  <c r="F100" i="36"/>
  <c r="G100" i="36"/>
  <c r="F101" i="36"/>
  <c r="G101" i="36"/>
  <c r="F102" i="36"/>
  <c r="G102" i="36"/>
  <c r="F103" i="36"/>
  <c r="G103" i="36"/>
  <c r="F104" i="36"/>
  <c r="G104" i="36"/>
  <c r="F105" i="36"/>
  <c r="G105" i="36"/>
  <c r="F106" i="36"/>
  <c r="G106" i="36"/>
  <c r="F107" i="36"/>
  <c r="G107" i="36"/>
  <c r="F108" i="36"/>
  <c r="G108" i="36"/>
  <c r="F109" i="36"/>
  <c r="G109" i="36"/>
  <c r="G94" i="36"/>
  <c r="F94" i="36"/>
  <c r="F76" i="36"/>
  <c r="G76" i="36"/>
  <c r="F77" i="36"/>
  <c r="G77" i="36"/>
  <c r="F78" i="36"/>
  <c r="G78" i="36"/>
  <c r="F79" i="36"/>
  <c r="G79" i="36"/>
  <c r="F80" i="36"/>
  <c r="G80" i="36"/>
  <c r="F81" i="36"/>
  <c r="G81" i="36"/>
  <c r="F82" i="36"/>
  <c r="G82" i="36"/>
  <c r="F83" i="36"/>
  <c r="G83" i="36"/>
  <c r="F84" i="36"/>
  <c r="G84" i="36"/>
  <c r="F85" i="36"/>
  <c r="G85" i="36"/>
  <c r="F86" i="36"/>
  <c r="G86" i="36"/>
  <c r="F87" i="36"/>
  <c r="G87" i="36"/>
  <c r="F88" i="36"/>
  <c r="G88" i="36"/>
  <c r="F89" i="36"/>
  <c r="G89" i="36"/>
  <c r="G75" i="36"/>
  <c r="F75" i="36"/>
  <c r="F73" i="36"/>
  <c r="G73" i="36"/>
  <c r="F60" i="36"/>
  <c r="G60" i="36"/>
  <c r="F61" i="36"/>
  <c r="G61" i="36"/>
  <c r="F62" i="36"/>
  <c r="G62" i="36"/>
  <c r="F63" i="36"/>
  <c r="G63" i="36"/>
  <c r="F64" i="36"/>
  <c r="G64" i="36"/>
  <c r="F65" i="36"/>
  <c r="G65" i="36"/>
  <c r="F66" i="36"/>
  <c r="G66" i="36"/>
  <c r="F67" i="36"/>
  <c r="G67" i="36"/>
  <c r="F68" i="36"/>
  <c r="G68" i="36"/>
  <c r="F69" i="36"/>
  <c r="G69" i="36"/>
  <c r="F70" i="36"/>
  <c r="G70" i="36"/>
  <c r="F71" i="36"/>
  <c r="G71" i="36"/>
  <c r="F72" i="36"/>
  <c r="G72" i="36"/>
  <c r="G59" i="36"/>
  <c r="F59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F51" i="36"/>
  <c r="G51" i="36"/>
  <c r="F52" i="36"/>
  <c r="G52" i="36"/>
  <c r="F53" i="36"/>
  <c r="G53" i="36"/>
  <c r="F54" i="36"/>
  <c r="G54" i="36"/>
  <c r="F55" i="36"/>
  <c r="G55" i="36"/>
  <c r="F56" i="36"/>
  <c r="G56" i="36"/>
  <c r="F57" i="36"/>
  <c r="G57" i="36"/>
  <c r="G43" i="36"/>
  <c r="F43" i="36"/>
  <c r="F28" i="36"/>
  <c r="G28" i="36"/>
  <c r="F29" i="36"/>
  <c r="G29" i="36"/>
  <c r="F30" i="36"/>
  <c r="G30" i="36"/>
  <c r="F31" i="36"/>
  <c r="G31" i="36"/>
  <c r="F32" i="36"/>
  <c r="G32" i="36"/>
  <c r="F33" i="36"/>
  <c r="G33" i="36"/>
  <c r="F34" i="36"/>
  <c r="G34" i="36"/>
  <c r="F35" i="36"/>
  <c r="G35" i="36"/>
  <c r="F36" i="36"/>
  <c r="G36" i="36"/>
  <c r="F37" i="36"/>
  <c r="G37" i="36"/>
  <c r="F38" i="36"/>
  <c r="G38" i="36"/>
  <c r="F39" i="36"/>
  <c r="G39" i="36"/>
  <c r="F40" i="36"/>
  <c r="G40" i="36"/>
  <c r="F41" i="36"/>
  <c r="G41" i="36"/>
  <c r="G27" i="36"/>
  <c r="F27" i="36"/>
  <c r="F12" i="36"/>
  <c r="G12" i="36"/>
  <c r="F13" i="36"/>
  <c r="G13" i="36"/>
  <c r="F14" i="36"/>
  <c r="G14" i="36"/>
  <c r="F15" i="36"/>
  <c r="G15" i="36"/>
  <c r="F16" i="36"/>
  <c r="G16" i="36"/>
  <c r="F17" i="36"/>
  <c r="G17" i="36"/>
  <c r="F18" i="36"/>
  <c r="G18" i="36"/>
  <c r="F19" i="36"/>
  <c r="G19" i="36"/>
  <c r="F20" i="36"/>
  <c r="G20" i="36"/>
  <c r="F21" i="36"/>
  <c r="G21" i="36"/>
  <c r="F22" i="36"/>
  <c r="G22" i="36"/>
  <c r="F23" i="36"/>
  <c r="G23" i="36"/>
  <c r="F24" i="36"/>
  <c r="G24" i="36"/>
  <c r="F25" i="36"/>
  <c r="G25" i="36"/>
  <c r="G11" i="36"/>
  <c r="F11" i="36"/>
  <c r="I1190" i="34"/>
  <c r="I1191" i="34"/>
  <c r="I1192" i="34"/>
  <c r="I1193" i="34"/>
  <c r="I1194" i="34"/>
  <c r="I1195" i="34"/>
  <c r="I1196" i="34"/>
  <c r="I1197" i="34"/>
  <c r="I1198" i="34"/>
  <c r="I1199" i="34"/>
  <c r="I1200" i="34"/>
  <c r="I1201" i="34"/>
  <c r="I1202" i="34"/>
  <c r="I1203" i="34"/>
  <c r="I1189" i="34"/>
  <c r="I1186" i="34"/>
  <c r="I1187" i="34"/>
  <c r="I1185" i="34"/>
  <c r="I1177" i="34"/>
  <c r="I1178" i="34"/>
  <c r="I1179" i="34"/>
  <c r="I1180" i="34"/>
  <c r="I1181" i="34"/>
  <c r="I1182" i="34"/>
  <c r="I1183" i="34"/>
  <c r="I1176" i="34"/>
  <c r="I1171" i="34"/>
  <c r="I1172" i="34"/>
  <c r="I1173" i="34"/>
  <c r="I1174" i="34"/>
  <c r="I1170" i="34"/>
  <c r="I1162" i="34"/>
  <c r="I1163" i="34"/>
  <c r="I1164" i="34"/>
  <c r="I1165" i="34"/>
  <c r="I1166" i="34"/>
  <c r="I1167" i="34"/>
  <c r="I1168" i="34"/>
  <c r="I1161" i="34"/>
  <c r="I1153" i="34"/>
  <c r="I1154" i="34"/>
  <c r="I1155" i="34"/>
  <c r="I1156" i="34"/>
  <c r="I1157" i="34"/>
  <c r="I1158" i="34"/>
  <c r="I1159" i="34"/>
  <c r="I1152" i="34"/>
  <c r="I1143" i="34"/>
  <c r="I1144" i="34"/>
  <c r="I1145" i="34"/>
  <c r="I1146" i="34"/>
  <c r="I1147" i="34"/>
  <c r="I1148" i="34"/>
  <c r="I1149" i="34"/>
  <c r="I1150" i="34"/>
  <c r="I1142" i="34"/>
  <c r="I1134" i="34"/>
  <c r="I1135" i="34"/>
  <c r="I1136" i="34"/>
  <c r="I1137" i="34"/>
  <c r="I1138" i="34"/>
  <c r="I1139" i="34"/>
  <c r="I1140" i="34"/>
  <c r="I1133" i="34"/>
  <c r="I1118" i="34"/>
  <c r="I1119" i="34"/>
  <c r="I1120" i="34"/>
  <c r="I1121" i="34"/>
  <c r="I1122" i="34"/>
  <c r="I1123" i="34"/>
  <c r="I1124" i="34"/>
  <c r="I1125" i="34"/>
  <c r="I1126" i="34"/>
  <c r="I1127" i="34"/>
  <c r="I1128" i="34"/>
  <c r="I1129" i="34"/>
  <c r="I1130" i="34"/>
  <c r="I1117" i="34"/>
  <c r="G1107" i="34"/>
  <c r="H1107" i="34"/>
  <c r="G1108" i="34"/>
  <c r="H1108" i="34"/>
  <c r="G1109" i="34"/>
  <c r="H1109" i="34"/>
  <c r="G1110" i="34"/>
  <c r="H1110" i="34"/>
  <c r="G1111" i="34"/>
  <c r="H1111" i="34"/>
  <c r="G1112" i="34"/>
  <c r="H1112" i="34"/>
  <c r="G1113" i="34"/>
  <c r="H1113" i="34"/>
  <c r="G1114" i="34"/>
  <c r="H1114" i="34"/>
  <c r="G1115" i="34"/>
  <c r="H1115" i="34"/>
  <c r="H1106" i="34"/>
  <c r="G1106" i="34"/>
  <c r="G1096" i="34"/>
  <c r="H1096" i="34"/>
  <c r="G1097" i="34"/>
  <c r="H1097" i="34"/>
  <c r="G1098" i="34"/>
  <c r="H1098" i="34"/>
  <c r="G1099" i="34"/>
  <c r="H1099" i="34"/>
  <c r="G1100" i="34"/>
  <c r="H1100" i="34"/>
  <c r="G1101" i="34"/>
  <c r="H1101" i="34"/>
  <c r="G1102" i="34"/>
  <c r="H1102" i="34"/>
  <c r="G1103" i="34"/>
  <c r="H1103" i="34"/>
  <c r="G1104" i="34"/>
  <c r="H1104" i="34"/>
  <c r="H1095" i="34"/>
  <c r="G1095" i="34"/>
  <c r="G1085" i="34"/>
  <c r="H1085" i="34"/>
  <c r="G1086" i="34"/>
  <c r="H1086" i="34"/>
  <c r="G1087" i="34"/>
  <c r="H1087" i="34"/>
  <c r="G1088" i="34"/>
  <c r="H1088" i="34"/>
  <c r="G1089" i="34"/>
  <c r="H1089" i="34"/>
  <c r="G1090" i="34"/>
  <c r="H1090" i="34"/>
  <c r="G1091" i="34"/>
  <c r="H1091" i="34"/>
  <c r="G1092" i="34"/>
  <c r="H1092" i="34"/>
  <c r="G1093" i="34"/>
  <c r="H1093" i="34"/>
  <c r="H1084" i="34"/>
  <c r="G1084" i="34"/>
  <c r="G1071" i="34"/>
  <c r="H1071" i="34"/>
  <c r="G1072" i="34"/>
  <c r="H1072" i="34"/>
  <c r="G1073" i="34"/>
  <c r="H1073" i="34"/>
  <c r="G1074" i="34"/>
  <c r="H1074" i="34"/>
  <c r="G1075" i="34"/>
  <c r="H1075" i="34"/>
  <c r="G1076" i="34"/>
  <c r="H1076" i="34"/>
  <c r="G1077" i="34"/>
  <c r="H1077" i="34"/>
  <c r="G1078" i="34"/>
  <c r="H1078" i="34"/>
  <c r="G1079" i="34"/>
  <c r="H1079" i="34"/>
  <c r="G1080" i="34"/>
  <c r="H1080" i="34"/>
  <c r="G1081" i="34"/>
  <c r="H1081" i="34"/>
  <c r="G1082" i="34"/>
  <c r="H1082" i="34"/>
  <c r="H1070" i="34"/>
  <c r="G1070" i="34"/>
  <c r="G1057" i="34"/>
  <c r="H1057" i="34"/>
  <c r="G1058" i="34"/>
  <c r="H1058" i="34"/>
  <c r="G1059" i="34"/>
  <c r="H1059" i="34"/>
  <c r="G1060" i="34"/>
  <c r="H1060" i="34"/>
  <c r="G1061" i="34"/>
  <c r="H1061" i="34"/>
  <c r="G1062" i="34"/>
  <c r="H1062" i="34"/>
  <c r="G1063" i="34"/>
  <c r="H1063" i="34"/>
  <c r="G1064" i="34"/>
  <c r="H1064" i="34"/>
  <c r="G1065" i="34"/>
  <c r="H1065" i="34"/>
  <c r="G1066" i="34"/>
  <c r="H1066" i="34"/>
  <c r="G1067" i="34"/>
  <c r="H1067" i="34"/>
  <c r="G1068" i="34"/>
  <c r="H1068" i="34"/>
  <c r="H1056" i="34"/>
  <c r="G1056" i="34"/>
  <c r="G1043" i="34"/>
  <c r="H1043" i="34"/>
  <c r="G1044" i="34"/>
  <c r="H1044" i="34"/>
  <c r="G1045" i="34"/>
  <c r="H1045" i="34"/>
  <c r="G1046" i="34"/>
  <c r="H1046" i="34"/>
  <c r="G1047" i="34"/>
  <c r="H1047" i="34"/>
  <c r="G1048" i="34"/>
  <c r="H1048" i="34"/>
  <c r="G1049" i="34"/>
  <c r="H1049" i="34"/>
  <c r="G1050" i="34"/>
  <c r="H1050" i="34"/>
  <c r="G1051" i="34"/>
  <c r="H1051" i="34"/>
  <c r="G1052" i="34"/>
  <c r="H1052" i="34"/>
  <c r="G1053" i="34"/>
  <c r="H1053" i="34"/>
  <c r="G1054" i="34"/>
  <c r="H1054" i="34"/>
  <c r="H1042" i="34"/>
  <c r="G1042" i="34"/>
  <c r="G1029" i="34"/>
  <c r="H1029" i="34"/>
  <c r="G1030" i="34"/>
  <c r="H1030" i="34"/>
  <c r="G1031" i="34"/>
  <c r="H1031" i="34"/>
  <c r="G1032" i="34"/>
  <c r="H1032" i="34"/>
  <c r="G1033" i="34"/>
  <c r="H1033" i="34"/>
  <c r="G1034" i="34"/>
  <c r="H1034" i="34"/>
  <c r="G1035" i="34"/>
  <c r="H1035" i="34"/>
  <c r="G1036" i="34"/>
  <c r="H1036" i="34"/>
  <c r="G1037" i="34"/>
  <c r="H1037" i="34"/>
  <c r="G1038" i="34"/>
  <c r="H1038" i="34"/>
  <c r="G1039" i="34"/>
  <c r="H1039" i="34"/>
  <c r="G1040" i="34"/>
  <c r="H1040" i="34"/>
  <c r="H1028" i="34"/>
  <c r="G1028" i="34"/>
  <c r="G1015" i="34"/>
  <c r="H1015" i="34"/>
  <c r="G1016" i="34"/>
  <c r="H1016" i="34"/>
  <c r="G1017" i="34"/>
  <c r="H1017" i="34"/>
  <c r="G1018" i="34"/>
  <c r="H1018" i="34"/>
  <c r="G1019" i="34"/>
  <c r="H1019" i="34"/>
  <c r="G1020" i="34"/>
  <c r="H1020" i="34"/>
  <c r="G1021" i="34"/>
  <c r="H1021" i="34"/>
  <c r="G1022" i="34"/>
  <c r="H1022" i="34"/>
  <c r="G1023" i="34"/>
  <c r="H1023" i="34"/>
  <c r="G1024" i="34"/>
  <c r="H1024" i="34"/>
  <c r="G1025" i="34"/>
  <c r="H1025" i="34"/>
  <c r="G1026" i="34"/>
  <c r="H1026" i="34"/>
  <c r="H1014" i="34"/>
  <c r="G1014" i="34"/>
  <c r="G1001" i="34"/>
  <c r="H1001" i="34"/>
  <c r="G1002" i="34"/>
  <c r="H1002" i="34"/>
  <c r="G1003" i="34"/>
  <c r="H1003" i="34"/>
  <c r="G1004" i="34"/>
  <c r="H1004" i="34"/>
  <c r="G1005" i="34"/>
  <c r="H1005" i="34"/>
  <c r="G1006" i="34"/>
  <c r="H1006" i="34"/>
  <c r="G1007" i="34"/>
  <c r="H1007" i="34"/>
  <c r="G1008" i="34"/>
  <c r="H1008" i="34"/>
  <c r="G1009" i="34"/>
  <c r="H1009" i="34"/>
  <c r="G1010" i="34"/>
  <c r="H1010" i="34"/>
  <c r="G1011" i="34"/>
  <c r="H1011" i="34"/>
  <c r="G1012" i="34"/>
  <c r="H1012" i="34"/>
  <c r="H1000" i="34"/>
  <c r="G1000" i="34"/>
  <c r="G990" i="34"/>
  <c r="H990" i="34"/>
  <c r="G991" i="34"/>
  <c r="H991" i="34"/>
  <c r="G992" i="34"/>
  <c r="H992" i="34"/>
  <c r="G993" i="34"/>
  <c r="H993" i="34"/>
  <c r="G994" i="34"/>
  <c r="H994" i="34"/>
  <c r="G995" i="34"/>
  <c r="H995" i="34"/>
  <c r="G996" i="34"/>
  <c r="H996" i="34"/>
  <c r="G997" i="34"/>
  <c r="H997" i="34"/>
  <c r="H989" i="34"/>
  <c r="G989" i="34"/>
  <c r="G980" i="34"/>
  <c r="H980" i="34"/>
  <c r="G981" i="34"/>
  <c r="H981" i="34"/>
  <c r="G982" i="34"/>
  <c r="H982" i="34"/>
  <c r="G983" i="34"/>
  <c r="H983" i="34"/>
  <c r="G984" i="34"/>
  <c r="H984" i="34"/>
  <c r="G985" i="34"/>
  <c r="H985" i="34"/>
  <c r="G986" i="34"/>
  <c r="H986" i="34"/>
  <c r="G987" i="34"/>
  <c r="H987" i="34"/>
  <c r="H979" i="34"/>
  <c r="G979" i="34"/>
  <c r="G970" i="34"/>
  <c r="H970" i="34"/>
  <c r="G971" i="34"/>
  <c r="H971" i="34"/>
  <c r="G972" i="34"/>
  <c r="H972" i="34"/>
  <c r="G973" i="34"/>
  <c r="H973" i="34"/>
  <c r="G974" i="34"/>
  <c r="H974" i="34"/>
  <c r="G975" i="34"/>
  <c r="H975" i="34"/>
  <c r="G976" i="34"/>
  <c r="H976" i="34"/>
  <c r="G977" i="34"/>
  <c r="H977" i="34"/>
  <c r="H969" i="34"/>
  <c r="G969" i="34"/>
  <c r="G955" i="34"/>
  <c r="H955" i="34"/>
  <c r="G956" i="34"/>
  <c r="H956" i="34"/>
  <c r="G957" i="34"/>
  <c r="H957" i="34"/>
  <c r="G958" i="34"/>
  <c r="H958" i="34"/>
  <c r="G959" i="34"/>
  <c r="H959" i="34"/>
  <c r="G960" i="34"/>
  <c r="H960" i="34"/>
  <c r="G961" i="34"/>
  <c r="H961" i="34"/>
  <c r="G962" i="34"/>
  <c r="H962" i="34"/>
  <c r="G963" i="34"/>
  <c r="H963" i="34"/>
  <c r="G964" i="34"/>
  <c r="H964" i="34"/>
  <c r="G965" i="34"/>
  <c r="H965" i="34"/>
  <c r="G966" i="34"/>
  <c r="H966" i="34"/>
  <c r="H954" i="34"/>
  <c r="G954" i="34"/>
  <c r="G941" i="34"/>
  <c r="H941" i="34"/>
  <c r="G942" i="34"/>
  <c r="H942" i="34"/>
  <c r="G943" i="34"/>
  <c r="H943" i="34"/>
  <c r="G944" i="34"/>
  <c r="H944" i="34"/>
  <c r="G945" i="34"/>
  <c r="H945" i="34"/>
  <c r="G946" i="34"/>
  <c r="H946" i="34"/>
  <c r="G947" i="34"/>
  <c r="H947" i="34"/>
  <c r="G948" i="34"/>
  <c r="H948" i="34"/>
  <c r="G949" i="34"/>
  <c r="H949" i="34"/>
  <c r="G950" i="34"/>
  <c r="H950" i="34"/>
  <c r="G951" i="34"/>
  <c r="H951" i="34"/>
  <c r="G952" i="34"/>
  <c r="H952" i="34"/>
  <c r="H940" i="34"/>
  <c r="G940" i="34"/>
  <c r="G927" i="34"/>
  <c r="H927" i="34"/>
  <c r="G928" i="34"/>
  <c r="H928" i="34"/>
  <c r="G929" i="34"/>
  <c r="H929" i="34"/>
  <c r="G930" i="34"/>
  <c r="H930" i="34"/>
  <c r="G931" i="34"/>
  <c r="H931" i="34"/>
  <c r="G932" i="34"/>
  <c r="H932" i="34"/>
  <c r="G933" i="34"/>
  <c r="H933" i="34"/>
  <c r="G934" i="34"/>
  <c r="H934" i="34"/>
  <c r="G935" i="34"/>
  <c r="H935" i="34"/>
  <c r="G936" i="34"/>
  <c r="H936" i="34"/>
  <c r="G937" i="34"/>
  <c r="H937" i="34"/>
  <c r="G938" i="34"/>
  <c r="H938" i="34"/>
  <c r="H926" i="34"/>
  <c r="G926" i="34"/>
  <c r="G913" i="34"/>
  <c r="H913" i="34"/>
  <c r="G914" i="34"/>
  <c r="H914" i="34"/>
  <c r="G915" i="34"/>
  <c r="H915" i="34"/>
  <c r="G916" i="34"/>
  <c r="H916" i="34"/>
  <c r="G917" i="34"/>
  <c r="H917" i="34"/>
  <c r="G918" i="34"/>
  <c r="H918" i="34"/>
  <c r="G919" i="34"/>
  <c r="H919" i="34"/>
  <c r="G920" i="34"/>
  <c r="H920" i="34"/>
  <c r="G921" i="34"/>
  <c r="H921" i="34"/>
  <c r="G922" i="34"/>
  <c r="H922" i="34"/>
  <c r="G923" i="34"/>
  <c r="H923" i="34"/>
  <c r="G924" i="34"/>
  <c r="H924" i="34"/>
  <c r="H912" i="34"/>
  <c r="G912" i="34"/>
  <c r="G886" i="34"/>
  <c r="H886" i="34"/>
  <c r="G887" i="34"/>
  <c r="H887" i="34"/>
  <c r="G888" i="34"/>
  <c r="H888" i="34"/>
  <c r="G889" i="34"/>
  <c r="H889" i="34"/>
  <c r="G890" i="34"/>
  <c r="H890" i="34"/>
  <c r="G891" i="34"/>
  <c r="H891" i="34"/>
  <c r="G892" i="34"/>
  <c r="H892" i="34"/>
  <c r="G893" i="34"/>
  <c r="H893" i="34"/>
  <c r="G894" i="34"/>
  <c r="H894" i="34"/>
  <c r="G895" i="34"/>
  <c r="H895" i="34"/>
  <c r="G896" i="34"/>
  <c r="H896" i="34"/>
  <c r="G897" i="34"/>
  <c r="H897" i="34"/>
  <c r="G898" i="34"/>
  <c r="H898" i="34"/>
  <c r="G899" i="34"/>
  <c r="H899" i="34"/>
  <c r="G900" i="34"/>
  <c r="H900" i="34"/>
  <c r="G901" i="34"/>
  <c r="H901" i="34"/>
  <c r="G902" i="34"/>
  <c r="H902" i="34"/>
  <c r="G903" i="34"/>
  <c r="H903" i="34"/>
  <c r="G904" i="34"/>
  <c r="H904" i="34"/>
  <c r="G905" i="34"/>
  <c r="H905" i="34"/>
  <c r="G906" i="34"/>
  <c r="H906" i="34"/>
  <c r="G907" i="34"/>
  <c r="H907" i="34"/>
  <c r="G908" i="34"/>
  <c r="H908" i="34"/>
  <c r="G909" i="34"/>
  <c r="H909" i="34"/>
  <c r="G910" i="34"/>
  <c r="H910" i="34"/>
  <c r="H885" i="34"/>
  <c r="G885" i="34"/>
  <c r="G863" i="34"/>
  <c r="H863" i="34"/>
  <c r="G864" i="34"/>
  <c r="H864" i="34"/>
  <c r="G865" i="34"/>
  <c r="H865" i="34"/>
  <c r="G866" i="34"/>
  <c r="H866" i="34"/>
  <c r="G867" i="34"/>
  <c r="H867" i="34"/>
  <c r="G868" i="34"/>
  <c r="H868" i="34"/>
  <c r="G869" i="34"/>
  <c r="H869" i="34"/>
  <c r="G870" i="34"/>
  <c r="H870" i="34"/>
  <c r="G871" i="34"/>
  <c r="H871" i="34"/>
  <c r="G872" i="34"/>
  <c r="H872" i="34"/>
  <c r="G873" i="34"/>
  <c r="H873" i="34"/>
  <c r="G874" i="34"/>
  <c r="H874" i="34"/>
  <c r="G875" i="34"/>
  <c r="H875" i="34"/>
  <c r="G876" i="34"/>
  <c r="H876" i="34"/>
  <c r="G877" i="34"/>
  <c r="H877" i="34"/>
  <c r="G878" i="34"/>
  <c r="H878" i="34"/>
  <c r="G879" i="34"/>
  <c r="H879" i="34"/>
  <c r="G880" i="34"/>
  <c r="H880" i="34"/>
  <c r="G881" i="34"/>
  <c r="H881" i="34"/>
  <c r="G882" i="34"/>
  <c r="H882" i="34"/>
  <c r="G883" i="34"/>
  <c r="H883" i="34"/>
  <c r="H862" i="34"/>
  <c r="G862" i="34"/>
  <c r="G857" i="34"/>
  <c r="H857" i="34"/>
  <c r="G858" i="34"/>
  <c r="H858" i="34"/>
  <c r="G859" i="34"/>
  <c r="H859" i="34"/>
  <c r="H856" i="34"/>
  <c r="G856" i="34"/>
  <c r="G852" i="34"/>
  <c r="H852" i="34"/>
  <c r="G853" i="34"/>
  <c r="H853" i="34"/>
  <c r="G854" i="34"/>
  <c r="H854" i="34"/>
  <c r="H851" i="34"/>
  <c r="G851" i="34"/>
  <c r="G843" i="34"/>
  <c r="H843" i="34"/>
  <c r="G844" i="34"/>
  <c r="H844" i="34"/>
  <c r="G845" i="34"/>
  <c r="H845" i="34"/>
  <c r="G846" i="34"/>
  <c r="H846" i="34"/>
  <c r="G847" i="34"/>
  <c r="H847" i="34"/>
  <c r="G848" i="34"/>
  <c r="H848" i="34"/>
  <c r="G849" i="34"/>
  <c r="H849" i="34"/>
  <c r="H842" i="34"/>
  <c r="G842" i="34"/>
  <c r="G833" i="34"/>
  <c r="H833" i="34"/>
  <c r="G834" i="34"/>
  <c r="H834" i="34"/>
  <c r="G835" i="34"/>
  <c r="H835" i="34"/>
  <c r="G836" i="34"/>
  <c r="H836" i="34"/>
  <c r="G837" i="34"/>
  <c r="H837" i="34"/>
  <c r="G838" i="34"/>
  <c r="H838" i="34"/>
  <c r="G839" i="34"/>
  <c r="H839" i="34"/>
  <c r="G840" i="34"/>
  <c r="H840" i="34"/>
  <c r="H832" i="34"/>
  <c r="G832" i="34"/>
  <c r="G823" i="34"/>
  <c r="H823" i="34"/>
  <c r="G824" i="34"/>
  <c r="H824" i="34"/>
  <c r="G825" i="34"/>
  <c r="H825" i="34"/>
  <c r="G826" i="34"/>
  <c r="H826" i="34"/>
  <c r="G827" i="34"/>
  <c r="H827" i="34"/>
  <c r="G828" i="34"/>
  <c r="H828" i="34"/>
  <c r="G829" i="34"/>
  <c r="H829" i="34"/>
  <c r="G830" i="34"/>
  <c r="H830" i="34"/>
  <c r="H822" i="34"/>
  <c r="G822" i="34"/>
  <c r="G813" i="34"/>
  <c r="H813" i="34"/>
  <c r="G814" i="34"/>
  <c r="H814" i="34"/>
  <c r="G815" i="34"/>
  <c r="H815" i="34"/>
  <c r="G816" i="34"/>
  <c r="H816" i="34"/>
  <c r="G817" i="34"/>
  <c r="H817" i="34"/>
  <c r="G818" i="34"/>
  <c r="H818" i="34"/>
  <c r="G819" i="34"/>
  <c r="H819" i="34"/>
  <c r="G820" i="34"/>
  <c r="H820" i="34"/>
  <c r="H812" i="34"/>
  <c r="G812" i="34"/>
  <c r="G803" i="34"/>
  <c r="H803" i="34"/>
  <c r="G804" i="34"/>
  <c r="H804" i="34"/>
  <c r="G805" i="34"/>
  <c r="H805" i="34"/>
  <c r="G806" i="34"/>
  <c r="H806" i="34"/>
  <c r="G807" i="34"/>
  <c r="H807" i="34"/>
  <c r="G808" i="34"/>
  <c r="H808" i="34"/>
  <c r="G809" i="34"/>
  <c r="H809" i="34"/>
  <c r="G810" i="34"/>
  <c r="H810" i="34"/>
  <c r="H802" i="34"/>
  <c r="G802" i="34"/>
  <c r="G795" i="34"/>
  <c r="H795" i="34"/>
  <c r="G796" i="34"/>
  <c r="H796" i="34"/>
  <c r="G797" i="34"/>
  <c r="H797" i="34"/>
  <c r="G798" i="34"/>
  <c r="H798" i="34"/>
  <c r="G799" i="34"/>
  <c r="H799" i="34"/>
  <c r="H794" i="34"/>
  <c r="G794" i="34"/>
  <c r="G788" i="34"/>
  <c r="H788" i="34"/>
  <c r="G789" i="34"/>
  <c r="H789" i="34"/>
  <c r="G790" i="34"/>
  <c r="H790" i="34"/>
  <c r="G791" i="34"/>
  <c r="H791" i="34"/>
  <c r="G792" i="34"/>
  <c r="H792" i="34"/>
  <c r="H787" i="34"/>
  <c r="G787" i="34"/>
  <c r="G777" i="34"/>
  <c r="H777" i="34"/>
  <c r="G778" i="34"/>
  <c r="H778" i="34"/>
  <c r="G779" i="34"/>
  <c r="H779" i="34"/>
  <c r="G780" i="34"/>
  <c r="H780" i="34"/>
  <c r="G781" i="34"/>
  <c r="H781" i="34"/>
  <c r="G782" i="34"/>
  <c r="H782" i="34"/>
  <c r="G783" i="34"/>
  <c r="H783" i="34"/>
  <c r="G784" i="34"/>
  <c r="H784" i="34"/>
  <c r="G785" i="34"/>
  <c r="H785" i="34"/>
  <c r="H776" i="34"/>
  <c r="G776" i="34"/>
  <c r="G766" i="34"/>
  <c r="H766" i="34"/>
  <c r="G767" i="34"/>
  <c r="H767" i="34"/>
  <c r="G768" i="34"/>
  <c r="H768" i="34"/>
  <c r="G769" i="34"/>
  <c r="H769" i="34"/>
  <c r="G770" i="34"/>
  <c r="H770" i="34"/>
  <c r="G771" i="34"/>
  <c r="H771" i="34"/>
  <c r="G772" i="34"/>
  <c r="H772" i="34"/>
  <c r="G773" i="34"/>
  <c r="H773" i="34"/>
  <c r="G774" i="34"/>
  <c r="H774" i="34"/>
  <c r="H765" i="34"/>
  <c r="G765" i="34"/>
  <c r="G755" i="34"/>
  <c r="H755" i="34"/>
  <c r="G756" i="34"/>
  <c r="H756" i="34"/>
  <c r="G757" i="34"/>
  <c r="H757" i="34"/>
  <c r="G758" i="34"/>
  <c r="H758" i="34"/>
  <c r="G759" i="34"/>
  <c r="H759" i="34"/>
  <c r="G760" i="34"/>
  <c r="H760" i="34"/>
  <c r="G761" i="34"/>
  <c r="H761" i="34"/>
  <c r="G762" i="34"/>
  <c r="H762" i="34"/>
  <c r="G763" i="34"/>
  <c r="H763" i="34"/>
  <c r="H754" i="34"/>
  <c r="G742" i="34"/>
  <c r="H742" i="34"/>
  <c r="G743" i="34"/>
  <c r="H743" i="34"/>
  <c r="G744" i="34"/>
  <c r="H744" i="34"/>
  <c r="G745" i="34"/>
  <c r="H745" i="34"/>
  <c r="G746" i="34"/>
  <c r="H746" i="34"/>
  <c r="G747" i="34"/>
  <c r="H747" i="34"/>
  <c r="G748" i="34"/>
  <c r="H748" i="34"/>
  <c r="G749" i="34"/>
  <c r="H749" i="34"/>
  <c r="G750" i="34"/>
  <c r="H750" i="34"/>
  <c r="G751" i="34"/>
  <c r="H751" i="34"/>
  <c r="G752" i="34"/>
  <c r="H752" i="34"/>
  <c r="G753" i="34"/>
  <c r="H753" i="34"/>
  <c r="G754" i="34"/>
  <c r="H741" i="34"/>
  <c r="G741" i="34"/>
  <c r="G728" i="34"/>
  <c r="H728" i="34"/>
  <c r="G729" i="34"/>
  <c r="H729" i="34"/>
  <c r="G730" i="34"/>
  <c r="H730" i="34"/>
  <c r="G731" i="34"/>
  <c r="H731" i="34"/>
  <c r="G732" i="34"/>
  <c r="H732" i="34"/>
  <c r="G733" i="34"/>
  <c r="H733" i="34"/>
  <c r="G734" i="34"/>
  <c r="H734" i="34"/>
  <c r="G735" i="34"/>
  <c r="H735" i="34"/>
  <c r="G736" i="34"/>
  <c r="H736" i="34"/>
  <c r="G737" i="34"/>
  <c r="H737" i="34"/>
  <c r="G738" i="34"/>
  <c r="H738" i="34"/>
  <c r="G739" i="34"/>
  <c r="H739" i="34"/>
  <c r="H727" i="34"/>
  <c r="G727" i="34"/>
  <c r="G714" i="34"/>
  <c r="H714" i="34"/>
  <c r="G715" i="34"/>
  <c r="H715" i="34"/>
  <c r="G716" i="34"/>
  <c r="H716" i="34"/>
  <c r="G717" i="34"/>
  <c r="H717" i="34"/>
  <c r="G718" i="34"/>
  <c r="H718" i="34"/>
  <c r="G719" i="34"/>
  <c r="H719" i="34"/>
  <c r="G720" i="34"/>
  <c r="H720" i="34"/>
  <c r="G721" i="34"/>
  <c r="H721" i="34"/>
  <c r="G722" i="34"/>
  <c r="H722" i="34"/>
  <c r="G723" i="34"/>
  <c r="H723" i="34"/>
  <c r="G724" i="34"/>
  <c r="H724" i="34"/>
  <c r="G725" i="34"/>
  <c r="H725" i="34"/>
  <c r="H713" i="34"/>
  <c r="G713" i="34"/>
  <c r="G704" i="34"/>
  <c r="H704" i="34"/>
  <c r="G705" i="34"/>
  <c r="H705" i="34"/>
  <c r="G706" i="34"/>
  <c r="H706" i="34"/>
  <c r="G707" i="34"/>
  <c r="H707" i="34"/>
  <c r="G708" i="34"/>
  <c r="H708" i="34"/>
  <c r="G709" i="34"/>
  <c r="H709" i="34"/>
  <c r="G710" i="34"/>
  <c r="H710" i="34"/>
  <c r="G711" i="34"/>
  <c r="H711" i="34"/>
  <c r="H703" i="34"/>
  <c r="G703" i="34"/>
  <c r="G690" i="34"/>
  <c r="H690" i="34"/>
  <c r="G691" i="34"/>
  <c r="H691" i="34"/>
  <c r="G692" i="34"/>
  <c r="H692" i="34"/>
  <c r="G693" i="34"/>
  <c r="H693" i="34"/>
  <c r="G694" i="34"/>
  <c r="H694" i="34"/>
  <c r="G695" i="34"/>
  <c r="H695" i="34"/>
  <c r="G696" i="34"/>
  <c r="H696" i="34"/>
  <c r="G697" i="34"/>
  <c r="H697" i="34"/>
  <c r="G698" i="34"/>
  <c r="H698" i="34"/>
  <c r="G699" i="34"/>
  <c r="H699" i="34"/>
  <c r="G700" i="34"/>
  <c r="H700" i="34"/>
  <c r="G701" i="34"/>
  <c r="H701" i="34"/>
  <c r="H689" i="34"/>
  <c r="G689" i="34"/>
  <c r="G676" i="34"/>
  <c r="H676" i="34"/>
  <c r="G677" i="34"/>
  <c r="H677" i="34"/>
  <c r="G678" i="34"/>
  <c r="H678" i="34"/>
  <c r="G679" i="34"/>
  <c r="H679" i="34"/>
  <c r="G680" i="34"/>
  <c r="H680" i="34"/>
  <c r="G681" i="34"/>
  <c r="H681" i="34"/>
  <c r="G682" i="34"/>
  <c r="H682" i="34"/>
  <c r="G683" i="34"/>
  <c r="H683" i="34"/>
  <c r="G684" i="34"/>
  <c r="H684" i="34"/>
  <c r="G685" i="34"/>
  <c r="H685" i="34"/>
  <c r="G686" i="34"/>
  <c r="H686" i="34"/>
  <c r="G687" i="34"/>
  <c r="H687" i="34"/>
  <c r="H675" i="34"/>
  <c r="G675" i="34"/>
  <c r="G661" i="34"/>
  <c r="H661" i="34"/>
  <c r="G662" i="34"/>
  <c r="H662" i="34"/>
  <c r="G663" i="34"/>
  <c r="H663" i="34"/>
  <c r="G664" i="34"/>
  <c r="H664" i="34"/>
  <c r="G665" i="34"/>
  <c r="H665" i="34"/>
  <c r="G666" i="34"/>
  <c r="H666" i="34"/>
  <c r="G667" i="34"/>
  <c r="H667" i="34"/>
  <c r="G668" i="34"/>
  <c r="H668" i="34"/>
  <c r="G669" i="34"/>
  <c r="H669" i="34"/>
  <c r="G670" i="34"/>
  <c r="H670" i="34"/>
  <c r="G671" i="34"/>
  <c r="H671" i="34"/>
  <c r="G672" i="34"/>
  <c r="H672" i="34"/>
  <c r="G673" i="34"/>
  <c r="H673" i="34"/>
  <c r="G653" i="34"/>
  <c r="H653" i="34"/>
  <c r="G654" i="34"/>
  <c r="H654" i="34"/>
  <c r="G655" i="34"/>
  <c r="H655" i="34"/>
  <c r="G656" i="34"/>
  <c r="H656" i="34"/>
  <c r="G657" i="34"/>
  <c r="H657" i="34"/>
  <c r="G658" i="34"/>
  <c r="H658" i="34"/>
  <c r="G659" i="34"/>
  <c r="H659" i="34"/>
  <c r="G660" i="34"/>
  <c r="H660" i="34"/>
  <c r="H652" i="34"/>
  <c r="G652" i="34"/>
  <c r="G645" i="34"/>
  <c r="H645" i="34"/>
  <c r="G646" i="34"/>
  <c r="H646" i="34"/>
  <c r="G647" i="34"/>
  <c r="H647" i="34"/>
  <c r="G648" i="34"/>
  <c r="H648" i="34"/>
  <c r="G649" i="34"/>
  <c r="H649" i="34"/>
  <c r="H644" i="34"/>
  <c r="G644" i="34"/>
  <c r="G638" i="34"/>
  <c r="H638" i="34"/>
  <c r="G639" i="34"/>
  <c r="H639" i="34"/>
  <c r="G640" i="34"/>
  <c r="H640" i="34"/>
  <c r="G641" i="34"/>
  <c r="H641" i="34"/>
  <c r="G642" i="34"/>
  <c r="H642" i="34"/>
  <c r="H637" i="34"/>
  <c r="G637" i="34"/>
  <c r="G627" i="34"/>
  <c r="H627" i="34"/>
  <c r="G628" i="34"/>
  <c r="H628" i="34"/>
  <c r="G629" i="34"/>
  <c r="H629" i="34"/>
  <c r="G630" i="34"/>
  <c r="H630" i="34"/>
  <c r="G631" i="34"/>
  <c r="H631" i="34"/>
  <c r="G632" i="34"/>
  <c r="H632" i="34"/>
  <c r="G633" i="34"/>
  <c r="H633" i="34"/>
  <c r="G634" i="34"/>
  <c r="H634" i="34"/>
  <c r="G635" i="34"/>
  <c r="H635" i="34"/>
  <c r="H626" i="34"/>
  <c r="G626" i="34"/>
  <c r="G616" i="34"/>
  <c r="H616" i="34"/>
  <c r="G617" i="34"/>
  <c r="H617" i="34"/>
  <c r="G618" i="34"/>
  <c r="H618" i="34"/>
  <c r="G619" i="34"/>
  <c r="H619" i="34"/>
  <c r="G620" i="34"/>
  <c r="H620" i="34"/>
  <c r="G621" i="34"/>
  <c r="H621" i="34"/>
  <c r="G622" i="34"/>
  <c r="H622" i="34"/>
  <c r="G623" i="34"/>
  <c r="H623" i="34"/>
  <c r="G624" i="34"/>
  <c r="H624" i="34"/>
  <c r="H615" i="34"/>
  <c r="G603" i="34"/>
  <c r="H603" i="34"/>
  <c r="G604" i="34"/>
  <c r="H604" i="34"/>
  <c r="G605" i="34"/>
  <c r="H605" i="34"/>
  <c r="G606" i="34"/>
  <c r="H606" i="34"/>
  <c r="G607" i="34"/>
  <c r="H607" i="34"/>
  <c r="G608" i="34"/>
  <c r="H608" i="34"/>
  <c r="G609" i="34"/>
  <c r="H609" i="34"/>
  <c r="G610" i="34"/>
  <c r="H610" i="34"/>
  <c r="G611" i="34"/>
  <c r="H611" i="34"/>
  <c r="G612" i="34"/>
  <c r="H612" i="34"/>
  <c r="G613" i="34"/>
  <c r="H613" i="34"/>
  <c r="G614" i="34"/>
  <c r="H614" i="34"/>
  <c r="G615" i="34"/>
  <c r="H602" i="34"/>
  <c r="G602" i="34"/>
  <c r="G594" i="34"/>
  <c r="H594" i="34"/>
  <c r="G595" i="34"/>
  <c r="H595" i="34"/>
  <c r="G596" i="34"/>
  <c r="H596" i="34"/>
  <c r="G597" i="34"/>
  <c r="H597" i="34"/>
  <c r="G598" i="34"/>
  <c r="H598" i="34"/>
  <c r="G599" i="34"/>
  <c r="H599" i="34"/>
  <c r="G600" i="34"/>
  <c r="H600" i="34"/>
  <c r="H593" i="34"/>
  <c r="G581" i="34"/>
  <c r="H581" i="34"/>
  <c r="G582" i="34"/>
  <c r="H582" i="34"/>
  <c r="G583" i="34"/>
  <c r="H583" i="34"/>
  <c r="G584" i="34"/>
  <c r="H584" i="34"/>
  <c r="G585" i="34"/>
  <c r="H585" i="34"/>
  <c r="G586" i="34"/>
  <c r="H586" i="34"/>
  <c r="G587" i="34"/>
  <c r="H587" i="34"/>
  <c r="G588" i="34"/>
  <c r="H588" i="34"/>
  <c r="G589" i="34"/>
  <c r="H589" i="34"/>
  <c r="G590" i="34"/>
  <c r="H590" i="34"/>
  <c r="G591" i="34"/>
  <c r="H591" i="34"/>
  <c r="G592" i="34"/>
  <c r="H592" i="34"/>
  <c r="G593" i="34"/>
  <c r="H580" i="34"/>
  <c r="G580" i="34"/>
  <c r="G567" i="34"/>
  <c r="H567" i="34"/>
  <c r="G568" i="34"/>
  <c r="H568" i="34"/>
  <c r="G569" i="34"/>
  <c r="H569" i="34"/>
  <c r="G570" i="34"/>
  <c r="H570" i="34"/>
  <c r="G571" i="34"/>
  <c r="H571" i="34"/>
  <c r="G572" i="34"/>
  <c r="H572" i="34"/>
  <c r="G573" i="34"/>
  <c r="H573" i="34"/>
  <c r="G574" i="34"/>
  <c r="H574" i="34"/>
  <c r="G575" i="34"/>
  <c r="H575" i="34"/>
  <c r="G576" i="34"/>
  <c r="H576" i="34"/>
  <c r="G577" i="34"/>
  <c r="H577" i="34"/>
  <c r="G578" i="34"/>
  <c r="H578" i="34"/>
  <c r="H566" i="34"/>
  <c r="G566" i="34"/>
  <c r="G557" i="34"/>
  <c r="H557" i="34"/>
  <c r="G558" i="34"/>
  <c r="H558" i="34"/>
  <c r="G559" i="34"/>
  <c r="H559" i="34"/>
  <c r="G560" i="34"/>
  <c r="H560" i="34"/>
  <c r="G561" i="34"/>
  <c r="H561" i="34"/>
  <c r="G562" i="34"/>
  <c r="H562" i="34"/>
  <c r="G563" i="34"/>
  <c r="H563" i="34"/>
  <c r="G564" i="34"/>
  <c r="H564" i="34"/>
  <c r="H556" i="34"/>
  <c r="G556" i="34"/>
  <c r="G543" i="34"/>
  <c r="H543" i="34"/>
  <c r="G544" i="34"/>
  <c r="H544" i="34"/>
  <c r="G545" i="34"/>
  <c r="H545" i="34"/>
  <c r="G546" i="34"/>
  <c r="H546" i="34"/>
  <c r="G547" i="34"/>
  <c r="H547" i="34"/>
  <c r="G548" i="34"/>
  <c r="H548" i="34"/>
  <c r="G549" i="34"/>
  <c r="H549" i="34"/>
  <c r="G550" i="34"/>
  <c r="H550" i="34"/>
  <c r="G551" i="34"/>
  <c r="H551" i="34"/>
  <c r="G552" i="34"/>
  <c r="H552" i="34"/>
  <c r="G553" i="34"/>
  <c r="H553" i="34"/>
  <c r="G554" i="34"/>
  <c r="H554" i="34"/>
  <c r="H542" i="34"/>
  <c r="G542" i="34"/>
  <c r="G533" i="34"/>
  <c r="H533" i="34"/>
  <c r="G534" i="34"/>
  <c r="H534" i="34"/>
  <c r="G535" i="34"/>
  <c r="H535" i="34"/>
  <c r="G536" i="34"/>
  <c r="H536" i="34"/>
  <c r="G537" i="34"/>
  <c r="H537" i="34"/>
  <c r="G538" i="34"/>
  <c r="H538" i="34"/>
  <c r="G539" i="34"/>
  <c r="H539" i="34"/>
  <c r="G540" i="34"/>
  <c r="H540" i="34"/>
  <c r="H532" i="34"/>
  <c r="G532" i="34"/>
  <c r="G523" i="34"/>
  <c r="H523" i="34"/>
  <c r="G524" i="34"/>
  <c r="H524" i="34"/>
  <c r="G525" i="34"/>
  <c r="H525" i="34"/>
  <c r="G526" i="34"/>
  <c r="H526" i="34"/>
  <c r="G527" i="34"/>
  <c r="H527" i="34"/>
  <c r="G528" i="34"/>
  <c r="H528" i="34"/>
  <c r="G529" i="34"/>
  <c r="H529" i="34"/>
  <c r="G530" i="34"/>
  <c r="H530" i="34"/>
  <c r="H522" i="34"/>
  <c r="G522" i="34"/>
  <c r="G513" i="34"/>
  <c r="H513" i="34"/>
  <c r="G514" i="34"/>
  <c r="H514" i="34"/>
  <c r="G515" i="34"/>
  <c r="H515" i="34"/>
  <c r="G516" i="34"/>
  <c r="H516" i="34"/>
  <c r="G517" i="34"/>
  <c r="H517" i="34"/>
  <c r="G518" i="34"/>
  <c r="H518" i="34"/>
  <c r="G519" i="34"/>
  <c r="H519" i="34"/>
  <c r="G520" i="34"/>
  <c r="H520" i="34"/>
  <c r="H512" i="34"/>
  <c r="G512" i="34"/>
  <c r="G501" i="34"/>
  <c r="H501" i="34"/>
  <c r="G502" i="34"/>
  <c r="H502" i="34"/>
  <c r="G503" i="34"/>
  <c r="H503" i="34"/>
  <c r="G504" i="34"/>
  <c r="H504" i="34"/>
  <c r="G505" i="34"/>
  <c r="H505" i="34"/>
  <c r="G506" i="34"/>
  <c r="H506" i="34"/>
  <c r="G507" i="34"/>
  <c r="H507" i="34"/>
  <c r="G508" i="34"/>
  <c r="H508" i="34"/>
  <c r="G509" i="34"/>
  <c r="H509" i="34"/>
  <c r="H500" i="34"/>
  <c r="G500" i="34"/>
  <c r="G490" i="34"/>
  <c r="H490" i="34"/>
  <c r="G491" i="34"/>
  <c r="H491" i="34"/>
  <c r="G492" i="34"/>
  <c r="H492" i="34"/>
  <c r="G493" i="34"/>
  <c r="H493" i="34"/>
  <c r="G494" i="34"/>
  <c r="H494" i="34"/>
  <c r="G495" i="34"/>
  <c r="H495" i="34"/>
  <c r="G496" i="34"/>
  <c r="H496" i="34"/>
  <c r="G497" i="34"/>
  <c r="H497" i="34"/>
  <c r="G498" i="34"/>
  <c r="H498" i="34"/>
  <c r="H489" i="34"/>
  <c r="G477" i="34"/>
  <c r="H477" i="34"/>
  <c r="G478" i="34"/>
  <c r="H478" i="34"/>
  <c r="G479" i="34"/>
  <c r="H479" i="34"/>
  <c r="G480" i="34"/>
  <c r="H480" i="34"/>
  <c r="G481" i="34"/>
  <c r="H481" i="34"/>
  <c r="G482" i="34"/>
  <c r="H482" i="34"/>
  <c r="G483" i="34"/>
  <c r="H483" i="34"/>
  <c r="G484" i="34"/>
  <c r="H484" i="34"/>
  <c r="G485" i="34"/>
  <c r="H485" i="34"/>
  <c r="G486" i="34"/>
  <c r="H486" i="34"/>
  <c r="G487" i="34"/>
  <c r="H487" i="34"/>
  <c r="G488" i="34"/>
  <c r="H488" i="34"/>
  <c r="G489" i="34"/>
  <c r="H476" i="34"/>
  <c r="G476" i="34"/>
  <c r="G474" i="34"/>
  <c r="H474" i="34"/>
  <c r="G468" i="34"/>
  <c r="H468" i="34"/>
  <c r="G469" i="34"/>
  <c r="H469" i="34"/>
  <c r="G470" i="34"/>
  <c r="H470" i="34"/>
  <c r="G471" i="34"/>
  <c r="H471" i="34"/>
  <c r="G472" i="34"/>
  <c r="H472" i="34"/>
  <c r="G473" i="34"/>
  <c r="H473" i="34"/>
  <c r="H467" i="34"/>
  <c r="G467" i="34"/>
  <c r="G455" i="34"/>
  <c r="H455" i="34"/>
  <c r="G456" i="34"/>
  <c r="H456" i="34"/>
  <c r="G457" i="34"/>
  <c r="H457" i="34"/>
  <c r="G458" i="34"/>
  <c r="H458" i="34"/>
  <c r="G459" i="34"/>
  <c r="H459" i="34"/>
  <c r="G460" i="34"/>
  <c r="H460" i="34"/>
  <c r="G461" i="34"/>
  <c r="H461" i="34"/>
  <c r="G462" i="34"/>
  <c r="H462" i="34"/>
  <c r="G463" i="34"/>
  <c r="H463" i="34"/>
  <c r="G464" i="34"/>
  <c r="H464" i="34"/>
  <c r="G465" i="34"/>
  <c r="H465" i="34"/>
  <c r="G466" i="34"/>
  <c r="H466" i="34"/>
  <c r="H454" i="34"/>
  <c r="G454" i="34"/>
  <c r="G441" i="34"/>
  <c r="H441" i="34"/>
  <c r="G442" i="34"/>
  <c r="H442" i="34"/>
  <c r="G443" i="34"/>
  <c r="H443" i="34"/>
  <c r="G444" i="34"/>
  <c r="H444" i="34"/>
  <c r="G445" i="34"/>
  <c r="H445" i="34"/>
  <c r="G446" i="34"/>
  <c r="H446" i="34"/>
  <c r="G447" i="34"/>
  <c r="H447" i="34"/>
  <c r="G448" i="34"/>
  <c r="H448" i="34"/>
  <c r="G449" i="34"/>
  <c r="H449" i="34"/>
  <c r="G450" i="34"/>
  <c r="H450" i="34"/>
  <c r="G451" i="34"/>
  <c r="H451" i="34"/>
  <c r="G452" i="34"/>
  <c r="H452" i="34"/>
  <c r="H440" i="34"/>
  <c r="G440" i="34"/>
  <c r="G431" i="34"/>
  <c r="H431" i="34"/>
  <c r="G432" i="34"/>
  <c r="H432" i="34"/>
  <c r="G433" i="34"/>
  <c r="H433" i="34"/>
  <c r="G434" i="34"/>
  <c r="H434" i="34"/>
  <c r="G435" i="34"/>
  <c r="H435" i="34"/>
  <c r="G436" i="34"/>
  <c r="H436" i="34"/>
  <c r="G437" i="34"/>
  <c r="H437" i="34"/>
  <c r="G438" i="34"/>
  <c r="H438" i="34"/>
  <c r="H430" i="34"/>
  <c r="G430" i="34"/>
  <c r="G417" i="34"/>
  <c r="H417" i="34"/>
  <c r="G418" i="34"/>
  <c r="H418" i="34"/>
  <c r="G419" i="34"/>
  <c r="H419" i="34"/>
  <c r="G420" i="34"/>
  <c r="H420" i="34"/>
  <c r="G421" i="34"/>
  <c r="H421" i="34"/>
  <c r="G422" i="34"/>
  <c r="H422" i="34"/>
  <c r="G423" i="34"/>
  <c r="H423" i="34"/>
  <c r="G424" i="34"/>
  <c r="H424" i="34"/>
  <c r="G425" i="34"/>
  <c r="H425" i="34"/>
  <c r="G426" i="34"/>
  <c r="H426" i="34"/>
  <c r="G427" i="34"/>
  <c r="H427" i="34"/>
  <c r="G428" i="34"/>
  <c r="H428" i="34"/>
  <c r="H416" i="34"/>
  <c r="G416" i="34"/>
  <c r="G407" i="34"/>
  <c r="H407" i="34"/>
  <c r="G408" i="34"/>
  <c r="H408" i="34"/>
  <c r="G409" i="34"/>
  <c r="H409" i="34"/>
  <c r="G410" i="34"/>
  <c r="H410" i="34"/>
  <c r="G411" i="34"/>
  <c r="H411" i="34"/>
  <c r="G412" i="34"/>
  <c r="H412" i="34"/>
  <c r="G413" i="34"/>
  <c r="H413" i="34"/>
  <c r="G414" i="34"/>
  <c r="H414" i="34"/>
  <c r="H406" i="34"/>
  <c r="G406" i="34"/>
  <c r="G397" i="34"/>
  <c r="H397" i="34"/>
  <c r="G398" i="34"/>
  <c r="H398" i="34"/>
  <c r="G399" i="34"/>
  <c r="H399" i="34"/>
  <c r="G400" i="34"/>
  <c r="H400" i="34"/>
  <c r="G401" i="34"/>
  <c r="H401" i="34"/>
  <c r="G402" i="34"/>
  <c r="H402" i="34"/>
  <c r="G403" i="34"/>
  <c r="H403" i="34"/>
  <c r="G404" i="34"/>
  <c r="H404" i="34"/>
  <c r="H396" i="34"/>
  <c r="G396" i="34"/>
  <c r="G387" i="34"/>
  <c r="H387" i="34"/>
  <c r="G388" i="34"/>
  <c r="H388" i="34"/>
  <c r="G389" i="34"/>
  <c r="H389" i="34"/>
  <c r="G390" i="34"/>
  <c r="H390" i="34"/>
  <c r="G391" i="34"/>
  <c r="H391" i="34"/>
  <c r="G392" i="34"/>
  <c r="H392" i="34"/>
  <c r="G393" i="34"/>
  <c r="H393" i="34"/>
  <c r="G394" i="34"/>
  <c r="H394" i="34"/>
  <c r="H386" i="34"/>
  <c r="I375" i="34"/>
  <c r="I376" i="34"/>
  <c r="I377" i="34"/>
  <c r="I378" i="34"/>
  <c r="I379" i="34"/>
  <c r="I380" i="34"/>
  <c r="I381" i="34"/>
  <c r="I382" i="34"/>
  <c r="I383" i="34"/>
  <c r="I373" i="34"/>
  <c r="I374" i="34"/>
  <c r="I372" i="34"/>
  <c r="G386" i="34"/>
  <c r="G359" i="34"/>
  <c r="H359" i="34"/>
  <c r="G360" i="34"/>
  <c r="H360" i="34"/>
  <c r="G361" i="34"/>
  <c r="H361" i="34"/>
  <c r="G362" i="34"/>
  <c r="H362" i="34"/>
  <c r="G363" i="34"/>
  <c r="H363" i="34"/>
  <c r="G364" i="34"/>
  <c r="H364" i="34"/>
  <c r="G365" i="34"/>
  <c r="H365" i="34"/>
  <c r="G366" i="34"/>
  <c r="H366" i="34"/>
  <c r="G367" i="34"/>
  <c r="H367" i="34"/>
  <c r="G368" i="34"/>
  <c r="H368" i="34"/>
  <c r="G369" i="34"/>
  <c r="H369" i="34"/>
  <c r="G370" i="34"/>
  <c r="H370" i="34"/>
  <c r="H358" i="34"/>
  <c r="G358" i="34"/>
  <c r="G349" i="34"/>
  <c r="H349" i="34"/>
  <c r="G350" i="34"/>
  <c r="H350" i="34"/>
  <c r="G351" i="34"/>
  <c r="H351" i="34"/>
  <c r="G352" i="34"/>
  <c r="H352" i="34"/>
  <c r="G353" i="34"/>
  <c r="H353" i="34"/>
  <c r="G354" i="34"/>
  <c r="H354" i="34"/>
  <c r="G355" i="34"/>
  <c r="H355" i="34"/>
  <c r="G356" i="34"/>
  <c r="H356" i="34"/>
  <c r="H348" i="34"/>
  <c r="G348" i="34"/>
  <c r="G335" i="34"/>
  <c r="H335" i="34"/>
  <c r="G336" i="34"/>
  <c r="H336" i="34"/>
  <c r="G337" i="34"/>
  <c r="H337" i="34"/>
  <c r="G338" i="34"/>
  <c r="H338" i="34"/>
  <c r="G339" i="34"/>
  <c r="H339" i="34"/>
  <c r="G340" i="34"/>
  <c r="H340" i="34"/>
  <c r="G341" i="34"/>
  <c r="H341" i="34"/>
  <c r="G342" i="34"/>
  <c r="H342" i="34"/>
  <c r="G343" i="34"/>
  <c r="H343" i="34"/>
  <c r="G344" i="34"/>
  <c r="H344" i="34"/>
  <c r="G345" i="34"/>
  <c r="H345" i="34"/>
  <c r="G346" i="34"/>
  <c r="H346" i="34"/>
  <c r="H334" i="34"/>
  <c r="G334" i="34"/>
  <c r="G325" i="34"/>
  <c r="H325" i="34"/>
  <c r="G326" i="34"/>
  <c r="H326" i="34"/>
  <c r="G327" i="34"/>
  <c r="H327" i="34"/>
  <c r="G328" i="34"/>
  <c r="H328" i="34"/>
  <c r="G329" i="34"/>
  <c r="H329" i="34"/>
  <c r="G330" i="34"/>
  <c r="H330" i="34"/>
  <c r="G331" i="34"/>
  <c r="H331" i="34"/>
  <c r="G332" i="34"/>
  <c r="H332" i="34"/>
  <c r="H324" i="34"/>
  <c r="G324" i="34"/>
  <c r="G315" i="34"/>
  <c r="H315" i="34"/>
  <c r="G316" i="34"/>
  <c r="H316" i="34"/>
  <c r="G317" i="34"/>
  <c r="H317" i="34"/>
  <c r="G318" i="34"/>
  <c r="H318" i="34"/>
  <c r="G319" i="34"/>
  <c r="H319" i="34"/>
  <c r="G320" i="34"/>
  <c r="H320" i="34"/>
  <c r="G321" i="34"/>
  <c r="H321" i="34"/>
  <c r="G322" i="34"/>
  <c r="H322" i="34"/>
  <c r="H314" i="34"/>
  <c r="G314" i="34"/>
  <c r="G305" i="34"/>
  <c r="H305" i="34"/>
  <c r="G306" i="34"/>
  <c r="H306" i="34"/>
  <c r="G307" i="34"/>
  <c r="H307" i="34"/>
  <c r="G308" i="34"/>
  <c r="H308" i="34"/>
  <c r="G309" i="34"/>
  <c r="H309" i="34"/>
  <c r="G310" i="34"/>
  <c r="H310" i="34"/>
  <c r="G311" i="34"/>
  <c r="H311" i="34"/>
  <c r="G312" i="34"/>
  <c r="H312" i="34"/>
  <c r="H304" i="34"/>
  <c r="G304" i="34"/>
  <c r="G301" i="34"/>
  <c r="H301" i="34"/>
  <c r="G290" i="34"/>
  <c r="H290" i="34"/>
  <c r="G291" i="34"/>
  <c r="H291" i="34"/>
  <c r="G292" i="34"/>
  <c r="H292" i="34"/>
  <c r="G293" i="34"/>
  <c r="H293" i="34"/>
  <c r="G294" i="34"/>
  <c r="H294" i="34"/>
  <c r="G295" i="34"/>
  <c r="H295" i="34"/>
  <c r="G296" i="34"/>
  <c r="H296" i="34"/>
  <c r="G297" i="34"/>
  <c r="H297" i="34"/>
  <c r="G298" i="34"/>
  <c r="H298" i="34"/>
  <c r="G299" i="34"/>
  <c r="H299" i="34"/>
  <c r="G300" i="34"/>
  <c r="H300" i="34"/>
  <c r="H289" i="34"/>
  <c r="G289" i="34"/>
  <c r="G280" i="34"/>
  <c r="H280" i="34"/>
  <c r="G281" i="34"/>
  <c r="H281" i="34"/>
  <c r="G282" i="34"/>
  <c r="H282" i="34"/>
  <c r="G283" i="34"/>
  <c r="H283" i="34"/>
  <c r="G284" i="34"/>
  <c r="H284" i="34"/>
  <c r="G285" i="34"/>
  <c r="H285" i="34"/>
  <c r="G286" i="34"/>
  <c r="H286" i="34"/>
  <c r="G287" i="34"/>
  <c r="H287" i="34"/>
  <c r="H279" i="34"/>
  <c r="G279" i="34"/>
  <c r="G266" i="34"/>
  <c r="H266" i="34"/>
  <c r="G267" i="34"/>
  <c r="H267" i="34"/>
  <c r="G268" i="34"/>
  <c r="H268" i="34"/>
  <c r="G269" i="34"/>
  <c r="H269" i="34"/>
  <c r="G270" i="34"/>
  <c r="H270" i="34"/>
  <c r="G271" i="34"/>
  <c r="H271" i="34"/>
  <c r="G272" i="34"/>
  <c r="H272" i="34"/>
  <c r="G273" i="34"/>
  <c r="H273" i="34"/>
  <c r="G274" i="34"/>
  <c r="H274" i="34"/>
  <c r="G275" i="34"/>
  <c r="H275" i="34"/>
  <c r="G276" i="34"/>
  <c r="H276" i="34"/>
  <c r="G277" i="34"/>
  <c r="H277" i="34"/>
  <c r="H265" i="34"/>
  <c r="G265" i="34"/>
  <c r="G256" i="34"/>
  <c r="H256" i="34"/>
  <c r="G257" i="34"/>
  <c r="H257" i="34"/>
  <c r="G258" i="34"/>
  <c r="H258" i="34"/>
  <c r="G259" i="34"/>
  <c r="H259" i="34"/>
  <c r="G260" i="34"/>
  <c r="H260" i="34"/>
  <c r="G261" i="34"/>
  <c r="H261" i="34"/>
  <c r="G262" i="34"/>
  <c r="H262" i="34"/>
  <c r="G263" i="34"/>
  <c r="H263" i="34"/>
  <c r="H255" i="34"/>
  <c r="G255" i="34"/>
  <c r="G246" i="34"/>
  <c r="H246" i="34"/>
  <c r="G247" i="34"/>
  <c r="H247" i="34"/>
  <c r="G248" i="34"/>
  <c r="H248" i="34"/>
  <c r="G249" i="34"/>
  <c r="H249" i="34"/>
  <c r="G250" i="34"/>
  <c r="H250" i="34"/>
  <c r="G251" i="34"/>
  <c r="H251" i="34"/>
  <c r="G252" i="34"/>
  <c r="H252" i="34"/>
  <c r="G253" i="34"/>
  <c r="H253" i="34"/>
  <c r="H245" i="34"/>
  <c r="G245" i="34"/>
  <c r="G236" i="34"/>
  <c r="H236" i="34"/>
  <c r="G237" i="34"/>
  <c r="H237" i="34"/>
  <c r="G238" i="34"/>
  <c r="H238" i="34"/>
  <c r="G239" i="34"/>
  <c r="H239" i="34"/>
  <c r="G240" i="34"/>
  <c r="H240" i="34"/>
  <c r="G241" i="34"/>
  <c r="H241" i="34"/>
  <c r="G242" i="34"/>
  <c r="H242" i="34"/>
  <c r="G243" i="34"/>
  <c r="H243" i="34"/>
  <c r="H235" i="34"/>
  <c r="G235" i="34"/>
  <c r="G224" i="34"/>
  <c r="H224" i="34"/>
  <c r="G225" i="34"/>
  <c r="H225" i="34"/>
  <c r="G226" i="34"/>
  <c r="H226" i="34"/>
  <c r="G227" i="34"/>
  <c r="H227" i="34"/>
  <c r="G228" i="34"/>
  <c r="H228" i="34"/>
  <c r="G229" i="34"/>
  <c r="H229" i="34"/>
  <c r="G230" i="34"/>
  <c r="H230" i="34"/>
  <c r="G231" i="34"/>
  <c r="H231" i="34"/>
  <c r="G232" i="34"/>
  <c r="H232" i="34"/>
  <c r="H223" i="34"/>
  <c r="G223" i="34"/>
  <c r="G221" i="34"/>
  <c r="H221" i="34"/>
  <c r="G210" i="34"/>
  <c r="H210" i="34"/>
  <c r="G211" i="34"/>
  <c r="H211" i="34"/>
  <c r="G212" i="34"/>
  <c r="H212" i="34"/>
  <c r="G213" i="34"/>
  <c r="H213" i="34"/>
  <c r="G214" i="34"/>
  <c r="H214" i="34"/>
  <c r="G215" i="34"/>
  <c r="H215" i="34"/>
  <c r="G216" i="34"/>
  <c r="H216" i="34"/>
  <c r="G217" i="34"/>
  <c r="H217" i="34"/>
  <c r="G218" i="34"/>
  <c r="H218" i="34"/>
  <c r="G219" i="34"/>
  <c r="H219" i="34"/>
  <c r="G220" i="34"/>
  <c r="H220" i="34"/>
  <c r="H209" i="34"/>
  <c r="G209" i="34"/>
  <c r="G196" i="34"/>
  <c r="H196" i="34"/>
  <c r="G197" i="34"/>
  <c r="H197" i="34"/>
  <c r="G198" i="34"/>
  <c r="H198" i="34"/>
  <c r="G199" i="34"/>
  <c r="H199" i="34"/>
  <c r="G200" i="34"/>
  <c r="H200" i="34"/>
  <c r="G201" i="34"/>
  <c r="H201" i="34"/>
  <c r="G202" i="34"/>
  <c r="H202" i="34"/>
  <c r="G203" i="34"/>
  <c r="H203" i="34"/>
  <c r="G204" i="34"/>
  <c r="H204" i="34"/>
  <c r="G205" i="34"/>
  <c r="H205" i="34"/>
  <c r="G206" i="34"/>
  <c r="H206" i="34"/>
  <c r="G207" i="34"/>
  <c r="H207" i="34"/>
  <c r="H195" i="34"/>
  <c r="G195" i="34"/>
  <c r="G182" i="34"/>
  <c r="H182" i="34"/>
  <c r="G183" i="34"/>
  <c r="H183" i="34"/>
  <c r="G184" i="34"/>
  <c r="H184" i="34"/>
  <c r="G185" i="34"/>
  <c r="H185" i="34"/>
  <c r="G186" i="34"/>
  <c r="H186" i="34"/>
  <c r="G187" i="34"/>
  <c r="H187" i="34"/>
  <c r="G188" i="34"/>
  <c r="H188" i="34"/>
  <c r="G189" i="34"/>
  <c r="H189" i="34"/>
  <c r="G190" i="34"/>
  <c r="H190" i="34"/>
  <c r="G191" i="34"/>
  <c r="H191" i="34"/>
  <c r="G192" i="34"/>
  <c r="H192" i="34"/>
  <c r="G193" i="34"/>
  <c r="H193" i="34"/>
  <c r="H181" i="34"/>
  <c r="G181" i="34"/>
  <c r="G168" i="34"/>
  <c r="H168" i="34"/>
  <c r="G169" i="34"/>
  <c r="H169" i="34"/>
  <c r="G170" i="34"/>
  <c r="H170" i="34"/>
  <c r="G171" i="34"/>
  <c r="H171" i="34"/>
  <c r="G172" i="34"/>
  <c r="H172" i="34"/>
  <c r="G173" i="34"/>
  <c r="H173" i="34"/>
  <c r="G174" i="34"/>
  <c r="H174" i="34"/>
  <c r="G175" i="34"/>
  <c r="H175" i="34"/>
  <c r="G176" i="34"/>
  <c r="H176" i="34"/>
  <c r="G177" i="34"/>
  <c r="H177" i="34"/>
  <c r="G178" i="34"/>
  <c r="H178" i="34"/>
  <c r="G179" i="34"/>
  <c r="H179" i="34"/>
  <c r="H167" i="34"/>
  <c r="G167" i="34"/>
  <c r="G154" i="34"/>
  <c r="H154" i="34"/>
  <c r="G155" i="34"/>
  <c r="H155" i="34"/>
  <c r="G156" i="34"/>
  <c r="H156" i="34"/>
  <c r="G157" i="34"/>
  <c r="H157" i="34"/>
  <c r="G158" i="34"/>
  <c r="H158" i="34"/>
  <c r="G159" i="34"/>
  <c r="H159" i="34"/>
  <c r="G160" i="34"/>
  <c r="H160" i="34"/>
  <c r="G161" i="34"/>
  <c r="H161" i="34"/>
  <c r="G162" i="34"/>
  <c r="H162" i="34"/>
  <c r="G163" i="34"/>
  <c r="H163" i="34"/>
  <c r="G164" i="34"/>
  <c r="H164" i="34"/>
  <c r="G165" i="34"/>
  <c r="H165" i="34"/>
  <c r="H153" i="34"/>
  <c r="G153" i="34"/>
  <c r="G144" i="34"/>
  <c r="H144" i="34"/>
  <c r="G145" i="34"/>
  <c r="H145" i="34"/>
  <c r="G146" i="34"/>
  <c r="H146" i="34"/>
  <c r="G147" i="34"/>
  <c r="H147" i="34"/>
  <c r="G148" i="34"/>
  <c r="H148" i="34"/>
  <c r="G149" i="34"/>
  <c r="H149" i="34"/>
  <c r="G150" i="34"/>
  <c r="H150" i="34"/>
  <c r="G151" i="34"/>
  <c r="H151" i="34"/>
  <c r="H143" i="34"/>
  <c r="G143" i="34"/>
  <c r="G134" i="34"/>
  <c r="H134" i="34"/>
  <c r="G135" i="34"/>
  <c r="H135" i="34"/>
  <c r="G136" i="34"/>
  <c r="H136" i="34"/>
  <c r="G137" i="34"/>
  <c r="H137" i="34"/>
  <c r="G138" i="34"/>
  <c r="H138" i="34"/>
  <c r="G139" i="34"/>
  <c r="H139" i="34"/>
  <c r="G140" i="34"/>
  <c r="H140" i="34"/>
  <c r="G141" i="34"/>
  <c r="H141" i="34"/>
  <c r="H133" i="34"/>
  <c r="G133" i="34"/>
  <c r="G124" i="34"/>
  <c r="H124" i="34"/>
  <c r="G125" i="34"/>
  <c r="H125" i="34"/>
  <c r="G126" i="34"/>
  <c r="H126" i="34"/>
  <c r="G127" i="34"/>
  <c r="H127" i="34"/>
  <c r="G128" i="34"/>
  <c r="H128" i="34"/>
  <c r="G129" i="34"/>
  <c r="H129" i="34"/>
  <c r="G130" i="34"/>
  <c r="H130" i="34"/>
  <c r="G131" i="34"/>
  <c r="H131" i="34"/>
  <c r="H123" i="34"/>
  <c r="G123" i="34"/>
  <c r="G112" i="34"/>
  <c r="H112" i="34"/>
  <c r="G113" i="34"/>
  <c r="H113" i="34"/>
  <c r="G114" i="34"/>
  <c r="H114" i="34"/>
  <c r="G115" i="34"/>
  <c r="H115" i="34"/>
  <c r="G116" i="34"/>
  <c r="H116" i="34"/>
  <c r="G117" i="34"/>
  <c r="H117" i="34"/>
  <c r="G118" i="34"/>
  <c r="H118" i="34"/>
  <c r="G119" i="34"/>
  <c r="H119" i="34"/>
  <c r="G120" i="34"/>
  <c r="H120" i="34"/>
  <c r="H111" i="34"/>
  <c r="G111" i="34"/>
  <c r="G98" i="34"/>
  <c r="H98" i="34"/>
  <c r="G99" i="34"/>
  <c r="H99" i="34"/>
  <c r="G100" i="34"/>
  <c r="H100" i="34"/>
  <c r="G101" i="34"/>
  <c r="H101" i="34"/>
  <c r="G102" i="34"/>
  <c r="H102" i="34"/>
  <c r="G103" i="34"/>
  <c r="H103" i="34"/>
  <c r="G104" i="34"/>
  <c r="H104" i="34"/>
  <c r="G105" i="34"/>
  <c r="H105" i="34"/>
  <c r="G106" i="34"/>
  <c r="H106" i="34"/>
  <c r="G107" i="34"/>
  <c r="H107" i="34"/>
  <c r="G108" i="34"/>
  <c r="H108" i="34"/>
  <c r="G109" i="34"/>
  <c r="H109" i="34"/>
  <c r="H97" i="34"/>
  <c r="G97" i="34"/>
  <c r="G84" i="34"/>
  <c r="H84" i="34"/>
  <c r="G85" i="34"/>
  <c r="H85" i="34"/>
  <c r="G86" i="34"/>
  <c r="H86" i="34"/>
  <c r="G87" i="34"/>
  <c r="H87" i="34"/>
  <c r="G88" i="34"/>
  <c r="H88" i="34"/>
  <c r="G89" i="34"/>
  <c r="H89" i="34"/>
  <c r="G90" i="34"/>
  <c r="H90" i="34"/>
  <c r="G91" i="34"/>
  <c r="H91" i="34"/>
  <c r="G92" i="34"/>
  <c r="H92" i="34"/>
  <c r="G93" i="34"/>
  <c r="H93" i="34"/>
  <c r="G94" i="34"/>
  <c r="H94" i="34"/>
  <c r="G95" i="34"/>
  <c r="H95" i="34"/>
  <c r="H83" i="34"/>
  <c r="G83" i="34"/>
  <c r="G70" i="34"/>
  <c r="H70" i="34"/>
  <c r="G71" i="34"/>
  <c r="H71" i="34"/>
  <c r="G72" i="34"/>
  <c r="H72" i="34"/>
  <c r="G73" i="34"/>
  <c r="H73" i="34"/>
  <c r="G74" i="34"/>
  <c r="H74" i="34"/>
  <c r="G75" i="34"/>
  <c r="H75" i="34"/>
  <c r="G76" i="34"/>
  <c r="H76" i="34"/>
  <c r="G77" i="34"/>
  <c r="H77" i="34"/>
  <c r="G78" i="34"/>
  <c r="H78" i="34"/>
  <c r="G79" i="34"/>
  <c r="H79" i="34"/>
  <c r="G80" i="34"/>
  <c r="H80" i="34"/>
  <c r="G81" i="34"/>
  <c r="H81" i="34"/>
  <c r="H69" i="34"/>
  <c r="G69" i="34"/>
  <c r="G56" i="34"/>
  <c r="H56" i="34"/>
  <c r="G57" i="34"/>
  <c r="H57" i="34"/>
  <c r="G58" i="34"/>
  <c r="H58" i="34"/>
  <c r="G59" i="34"/>
  <c r="H59" i="34"/>
  <c r="G60" i="34"/>
  <c r="H60" i="34"/>
  <c r="G61" i="34"/>
  <c r="H61" i="34"/>
  <c r="G62" i="34"/>
  <c r="H62" i="34"/>
  <c r="G63" i="34"/>
  <c r="H63" i="34"/>
  <c r="G64" i="34"/>
  <c r="H64" i="34"/>
  <c r="G65" i="34"/>
  <c r="H65" i="34"/>
  <c r="G66" i="34"/>
  <c r="H66" i="34"/>
  <c r="G67" i="34"/>
  <c r="H67" i="34"/>
  <c r="H55" i="34"/>
  <c r="G55" i="34"/>
  <c r="G42" i="34"/>
  <c r="H42" i="34"/>
  <c r="G43" i="34"/>
  <c r="H43" i="34"/>
  <c r="G44" i="34"/>
  <c r="H44" i="34"/>
  <c r="G45" i="34"/>
  <c r="H45" i="34"/>
  <c r="G46" i="34"/>
  <c r="H46" i="34"/>
  <c r="G47" i="34"/>
  <c r="H47" i="34"/>
  <c r="G48" i="34"/>
  <c r="H48" i="34"/>
  <c r="G49" i="34"/>
  <c r="H49" i="34"/>
  <c r="G50" i="34"/>
  <c r="H50" i="34"/>
  <c r="G51" i="34"/>
  <c r="H51" i="34"/>
  <c r="G52" i="34"/>
  <c r="H52" i="34"/>
  <c r="G53" i="34"/>
  <c r="H53" i="34"/>
  <c r="H41" i="34"/>
  <c r="G41" i="34"/>
  <c r="G32" i="34"/>
  <c r="H32" i="34"/>
  <c r="G33" i="34"/>
  <c r="H33" i="34"/>
  <c r="G34" i="34"/>
  <c r="H34" i="34"/>
  <c r="G35" i="34"/>
  <c r="H35" i="34"/>
  <c r="G36" i="34"/>
  <c r="H36" i="34"/>
  <c r="G37" i="34"/>
  <c r="H37" i="34"/>
  <c r="G38" i="34"/>
  <c r="H38" i="34"/>
  <c r="G39" i="34"/>
  <c r="H39" i="34"/>
  <c r="H31" i="34"/>
  <c r="G31" i="34"/>
  <c r="G22" i="34"/>
  <c r="H22" i="34"/>
  <c r="G23" i="34"/>
  <c r="H23" i="34"/>
  <c r="G24" i="34"/>
  <c r="H24" i="34"/>
  <c r="G25" i="34"/>
  <c r="H25" i="34"/>
  <c r="G26" i="34"/>
  <c r="H26" i="34"/>
  <c r="G27" i="34"/>
  <c r="H27" i="34"/>
  <c r="G28" i="34"/>
  <c r="H28" i="34"/>
  <c r="G29" i="34"/>
  <c r="H29" i="34"/>
  <c r="H21" i="34"/>
  <c r="G21" i="34"/>
  <c r="G12" i="34"/>
  <c r="H12" i="34"/>
  <c r="G13" i="34"/>
  <c r="H13" i="34"/>
  <c r="G14" i="34"/>
  <c r="H14" i="34"/>
  <c r="G15" i="34"/>
  <c r="H15" i="34"/>
  <c r="G16" i="34"/>
  <c r="H16" i="34"/>
  <c r="G17" i="34"/>
  <c r="H17" i="34"/>
  <c r="G18" i="34"/>
  <c r="H18" i="34"/>
  <c r="G19" i="34"/>
  <c r="H19" i="34"/>
  <c r="H11" i="34"/>
  <c r="G11" i="34"/>
  <c r="F1082" i="35"/>
  <c r="F1083" i="35"/>
  <c r="F1084" i="35"/>
  <c r="F1085" i="35"/>
  <c r="F1086" i="35"/>
  <c r="F1087" i="35"/>
  <c r="F1088" i="35"/>
  <c r="F1089" i="35"/>
  <c r="F1090" i="35"/>
  <c r="F1091" i="35"/>
  <c r="F1081" i="35"/>
  <c r="F1070" i="35"/>
  <c r="F1071" i="35"/>
  <c r="F1072" i="35"/>
  <c r="F1073" i="35"/>
  <c r="F1074" i="35"/>
  <c r="F1075" i="35"/>
  <c r="F1076" i="35"/>
  <c r="F1077" i="35"/>
  <c r="F1078" i="35"/>
  <c r="F1079" i="35"/>
  <c r="F1069" i="35"/>
  <c r="F1057" i="35"/>
  <c r="F1058" i="35"/>
  <c r="F1059" i="35"/>
  <c r="F1060" i="35"/>
  <c r="F1061" i="35"/>
  <c r="F1062" i="35"/>
  <c r="F1063" i="35"/>
  <c r="F1064" i="35"/>
  <c r="F1065" i="35"/>
  <c r="F1066" i="35"/>
  <c r="F1056" i="35"/>
  <c r="F1045" i="35"/>
  <c r="F1046" i="35"/>
  <c r="F1047" i="35"/>
  <c r="F1048" i="35"/>
  <c r="F1049" i="35"/>
  <c r="F1050" i="35"/>
  <c r="F1051" i="35"/>
  <c r="F1052" i="35"/>
  <c r="F1053" i="35"/>
  <c r="F1054" i="35"/>
  <c r="F1044" i="35"/>
  <c r="F1031" i="35"/>
  <c r="F1032" i="35"/>
  <c r="F1033" i="35"/>
  <c r="F1034" i="35"/>
  <c r="F1035" i="35"/>
  <c r="F1036" i="35"/>
  <c r="F1037" i="35"/>
  <c r="F1038" i="35"/>
  <c r="F1039" i="35"/>
  <c r="F1040" i="35"/>
  <c r="F1041" i="35"/>
  <c r="F1030" i="35"/>
  <c r="F1005" i="35"/>
  <c r="F1006" i="35"/>
  <c r="F1007" i="35"/>
  <c r="F1008" i="35"/>
  <c r="F1009" i="35"/>
  <c r="F1010" i="35"/>
  <c r="F1011" i="35"/>
  <c r="F1012" i="35"/>
  <c r="F1013" i="35"/>
  <c r="F1014" i="35"/>
  <c r="F1015" i="35"/>
  <c r="F1016" i="35"/>
  <c r="F1017" i="35"/>
  <c r="F1018" i="35"/>
  <c r="F1019" i="35"/>
  <c r="F1020" i="35"/>
  <c r="F1021" i="35"/>
  <c r="F1022" i="35"/>
  <c r="F1023" i="35"/>
  <c r="F1024" i="35"/>
  <c r="F1025" i="35"/>
  <c r="F1026" i="35"/>
  <c r="F1027" i="35"/>
  <c r="F1028" i="35"/>
  <c r="F1004" i="35"/>
  <c r="F974" i="35"/>
  <c r="F975" i="35"/>
  <c r="F976" i="35"/>
  <c r="F977" i="35"/>
  <c r="F978" i="35"/>
  <c r="F979" i="35"/>
  <c r="F980" i="35"/>
  <c r="F981" i="35"/>
  <c r="F982" i="35"/>
  <c r="F983" i="35"/>
  <c r="F984" i="35"/>
  <c r="F973" i="35"/>
  <c r="F960" i="35"/>
  <c r="F961" i="35"/>
  <c r="F962" i="35"/>
  <c r="F963" i="35"/>
  <c r="F964" i="35"/>
  <c r="F965" i="35"/>
  <c r="F966" i="35"/>
  <c r="F967" i="35"/>
  <c r="F968" i="35"/>
  <c r="F969" i="35"/>
  <c r="F970" i="35"/>
  <c r="F971" i="35"/>
  <c r="F959" i="35"/>
  <c r="F947" i="35"/>
  <c r="F948" i="35"/>
  <c r="F949" i="35"/>
  <c r="F950" i="35"/>
  <c r="F951" i="35"/>
  <c r="F952" i="35"/>
  <c r="F953" i="35"/>
  <c r="F954" i="35"/>
  <c r="F955" i="35"/>
  <c r="F956" i="35"/>
  <c r="F957" i="35"/>
  <c r="F946" i="35"/>
  <c r="F933" i="35"/>
  <c r="F934" i="35"/>
  <c r="F935" i="35"/>
  <c r="F936" i="35"/>
  <c r="F937" i="35"/>
  <c r="F938" i="35"/>
  <c r="F939" i="35"/>
  <c r="F940" i="35"/>
  <c r="F941" i="35"/>
  <c r="F942" i="35"/>
  <c r="F943" i="35"/>
  <c r="F944" i="35"/>
  <c r="F932" i="35"/>
  <c r="F920" i="35"/>
  <c r="F921" i="35"/>
  <c r="F922" i="35"/>
  <c r="F923" i="35"/>
  <c r="F924" i="35"/>
  <c r="F925" i="35"/>
  <c r="F926" i="35"/>
  <c r="F927" i="35"/>
  <c r="F928" i="35"/>
  <c r="F929" i="35"/>
  <c r="F930" i="35"/>
  <c r="F919" i="35"/>
  <c r="F906" i="35"/>
  <c r="F907" i="35"/>
  <c r="F908" i="35"/>
  <c r="F909" i="35"/>
  <c r="F910" i="35"/>
  <c r="F911" i="35"/>
  <c r="F912" i="35"/>
  <c r="F913" i="35"/>
  <c r="F914" i="35"/>
  <c r="F915" i="35"/>
  <c r="F916" i="35"/>
  <c r="F917" i="35"/>
  <c r="F905" i="35"/>
  <c r="F897" i="35"/>
  <c r="F898" i="35"/>
  <c r="F899" i="35"/>
  <c r="F900" i="35"/>
  <c r="F901" i="35"/>
  <c r="F902" i="35"/>
  <c r="F903" i="35"/>
  <c r="F896" i="35"/>
  <c r="F889" i="35"/>
  <c r="F890" i="35"/>
  <c r="F891" i="35"/>
  <c r="F892" i="35"/>
  <c r="F893" i="35"/>
  <c r="F894" i="35"/>
  <c r="F888" i="35"/>
  <c r="F880" i="35"/>
  <c r="F881" i="35"/>
  <c r="F882" i="35"/>
  <c r="F883" i="35"/>
  <c r="F884" i="35"/>
  <c r="F885" i="35"/>
  <c r="F886" i="35"/>
  <c r="F879" i="35"/>
  <c r="F872" i="35"/>
  <c r="F873" i="35"/>
  <c r="F874" i="35"/>
  <c r="F875" i="35"/>
  <c r="F876" i="35"/>
  <c r="F877" i="35"/>
  <c r="F871" i="35"/>
  <c r="F861" i="35"/>
  <c r="F862" i="35"/>
  <c r="F863" i="35"/>
  <c r="F864" i="35"/>
  <c r="F865" i="35"/>
  <c r="F866" i="35"/>
  <c r="F867" i="35"/>
  <c r="F868" i="35"/>
  <c r="F869" i="35"/>
  <c r="F860" i="35"/>
  <c r="F849" i="35"/>
  <c r="F850" i="35"/>
  <c r="F851" i="35"/>
  <c r="F852" i="35"/>
  <c r="F853" i="35"/>
  <c r="F854" i="35"/>
  <c r="F855" i="35"/>
  <c r="F856" i="35"/>
  <c r="F857" i="35"/>
  <c r="F858" i="35"/>
  <c r="F848" i="35"/>
  <c r="F843" i="35"/>
  <c r="F844" i="35"/>
  <c r="F845" i="35"/>
  <c r="F842" i="35"/>
  <c r="F837" i="35"/>
  <c r="F838" i="35"/>
  <c r="F839" i="35"/>
  <c r="F840" i="35"/>
  <c r="F836" i="35"/>
  <c r="F831" i="35"/>
  <c r="F832" i="35"/>
  <c r="F833" i="35"/>
  <c r="F834" i="35"/>
  <c r="F830" i="35"/>
  <c r="F818" i="35"/>
  <c r="F819" i="35"/>
  <c r="F820" i="35"/>
  <c r="F821" i="35"/>
  <c r="F822" i="35"/>
  <c r="F823" i="35"/>
  <c r="F824" i="35"/>
  <c r="F825" i="35"/>
  <c r="F826" i="35"/>
  <c r="F827" i="35"/>
  <c r="F828" i="35"/>
  <c r="F817" i="35"/>
  <c r="F809" i="35"/>
  <c r="F810" i="35"/>
  <c r="F811" i="35"/>
  <c r="F812" i="35"/>
  <c r="F813" i="35"/>
  <c r="F814" i="35"/>
  <c r="F815" i="35"/>
  <c r="F808" i="35"/>
  <c r="F796" i="35"/>
  <c r="F797" i="35"/>
  <c r="F798" i="35"/>
  <c r="F799" i="35"/>
  <c r="F800" i="35"/>
  <c r="F801" i="35"/>
  <c r="F802" i="35"/>
  <c r="F803" i="35"/>
  <c r="F804" i="35"/>
  <c r="F805" i="35"/>
  <c r="F806" i="35"/>
  <c r="F795" i="35"/>
  <c r="F787" i="35"/>
  <c r="F788" i="35"/>
  <c r="F789" i="35"/>
  <c r="F790" i="35"/>
  <c r="F791" i="35"/>
  <c r="F792" i="35"/>
  <c r="F793" i="35"/>
  <c r="F786" i="35"/>
  <c r="F774" i="35"/>
  <c r="F775" i="35"/>
  <c r="F776" i="35"/>
  <c r="F777" i="35"/>
  <c r="F778" i="35"/>
  <c r="F779" i="35"/>
  <c r="F780" i="35"/>
  <c r="F781" i="35"/>
  <c r="F782" i="35"/>
  <c r="F783" i="35"/>
  <c r="F784" i="35"/>
  <c r="F773" i="35"/>
  <c r="F760" i="35"/>
  <c r="F761" i="35"/>
  <c r="F762" i="35"/>
  <c r="F763" i="35"/>
  <c r="F764" i="35"/>
  <c r="F765" i="35"/>
  <c r="F766" i="35"/>
  <c r="F767" i="35"/>
  <c r="F768" i="35"/>
  <c r="F769" i="35"/>
  <c r="F770" i="35"/>
  <c r="F771" i="35"/>
  <c r="F759" i="35"/>
  <c r="F747" i="35"/>
  <c r="F748" i="35"/>
  <c r="F749" i="35"/>
  <c r="F750" i="35"/>
  <c r="F751" i="35"/>
  <c r="F752" i="35"/>
  <c r="F753" i="35"/>
  <c r="F754" i="35"/>
  <c r="F755" i="35"/>
  <c r="F756" i="35"/>
  <c r="F757" i="35"/>
  <c r="F746" i="35"/>
  <c r="F733" i="35"/>
  <c r="F734" i="35"/>
  <c r="F735" i="35"/>
  <c r="F736" i="35"/>
  <c r="F737" i="35"/>
  <c r="F738" i="35"/>
  <c r="F739" i="35"/>
  <c r="F740" i="35"/>
  <c r="F741" i="35"/>
  <c r="F742" i="35"/>
  <c r="F743" i="35"/>
  <c r="F744" i="35"/>
  <c r="F732" i="35"/>
  <c r="F720" i="35"/>
  <c r="F721" i="35"/>
  <c r="F722" i="35"/>
  <c r="F723" i="35"/>
  <c r="F724" i="35"/>
  <c r="F725" i="35"/>
  <c r="F726" i="35"/>
  <c r="F727" i="35"/>
  <c r="F728" i="35"/>
  <c r="F729" i="35"/>
  <c r="F730" i="35"/>
  <c r="F719" i="35"/>
  <c r="F706" i="35"/>
  <c r="F707" i="35"/>
  <c r="F708" i="35"/>
  <c r="F709" i="35"/>
  <c r="F710" i="35"/>
  <c r="F711" i="35"/>
  <c r="F712" i="35"/>
  <c r="F713" i="35"/>
  <c r="F714" i="35"/>
  <c r="F715" i="35"/>
  <c r="F716" i="35"/>
  <c r="F717" i="35"/>
  <c r="F705" i="35"/>
  <c r="F697" i="35"/>
  <c r="F698" i="35"/>
  <c r="F699" i="35"/>
  <c r="F700" i="35"/>
  <c r="F701" i="35"/>
  <c r="F702" i="35"/>
  <c r="F703" i="35"/>
  <c r="F696" i="35"/>
  <c r="F689" i="35"/>
  <c r="F690" i="35"/>
  <c r="F691" i="35"/>
  <c r="F692" i="35"/>
  <c r="F693" i="35"/>
  <c r="F694" i="35"/>
  <c r="F688" i="35"/>
  <c r="F680" i="35"/>
  <c r="F681" i="35"/>
  <c r="F682" i="35"/>
  <c r="F683" i="35"/>
  <c r="F684" i="35"/>
  <c r="F685" i="35"/>
  <c r="F686" i="35"/>
  <c r="F679" i="35"/>
  <c r="F672" i="35"/>
  <c r="F673" i="35"/>
  <c r="F674" i="35"/>
  <c r="F675" i="35"/>
  <c r="F676" i="35"/>
  <c r="F677" i="35"/>
  <c r="F671" i="35"/>
  <c r="F661" i="35"/>
  <c r="F662" i="35"/>
  <c r="F663" i="35"/>
  <c r="F664" i="35"/>
  <c r="F665" i="35"/>
  <c r="F666" i="35"/>
  <c r="F667" i="35"/>
  <c r="F668" i="35"/>
  <c r="F669" i="35"/>
  <c r="F660" i="35"/>
  <c r="F649" i="35"/>
  <c r="F650" i="35"/>
  <c r="F651" i="35"/>
  <c r="F652" i="35"/>
  <c r="F653" i="35"/>
  <c r="F654" i="35"/>
  <c r="F655" i="35"/>
  <c r="F656" i="35"/>
  <c r="F657" i="35"/>
  <c r="F658" i="35"/>
  <c r="F648" i="35"/>
  <c r="F627" i="35"/>
  <c r="F628" i="35"/>
  <c r="F629" i="35"/>
  <c r="F630" i="35"/>
  <c r="F631" i="35"/>
  <c r="F632" i="35"/>
  <c r="F633" i="35"/>
  <c r="F634" i="35"/>
  <c r="F635" i="35"/>
  <c r="F636" i="35"/>
  <c r="F637" i="35"/>
  <c r="F626" i="35"/>
  <c r="F613" i="35"/>
  <c r="F614" i="35"/>
  <c r="F615" i="35"/>
  <c r="F616" i="35"/>
  <c r="F617" i="35"/>
  <c r="F618" i="35"/>
  <c r="F619" i="35"/>
  <c r="F620" i="35"/>
  <c r="F621" i="35"/>
  <c r="F622" i="35"/>
  <c r="F623" i="35"/>
  <c r="F624" i="35"/>
  <c r="F612" i="35"/>
  <c r="F600" i="35"/>
  <c r="F601" i="35"/>
  <c r="F602" i="35"/>
  <c r="F603" i="35"/>
  <c r="F604" i="35"/>
  <c r="F605" i="35"/>
  <c r="F606" i="35"/>
  <c r="F607" i="35"/>
  <c r="F608" i="35"/>
  <c r="F609" i="35"/>
  <c r="F610" i="35"/>
  <c r="F599" i="35"/>
  <c r="F586" i="35"/>
  <c r="F587" i="35"/>
  <c r="F588" i="35"/>
  <c r="F589" i="35"/>
  <c r="F590" i="35"/>
  <c r="F591" i="35"/>
  <c r="F592" i="35"/>
  <c r="F593" i="35"/>
  <c r="F594" i="35"/>
  <c r="F595" i="35"/>
  <c r="F596" i="35"/>
  <c r="F597" i="35"/>
  <c r="F585" i="35"/>
  <c r="F573" i="35"/>
  <c r="F574" i="35"/>
  <c r="F575" i="35"/>
  <c r="F576" i="35"/>
  <c r="F577" i="35"/>
  <c r="F578" i="35"/>
  <c r="F579" i="35"/>
  <c r="F580" i="35"/>
  <c r="F581" i="35"/>
  <c r="F582" i="35"/>
  <c r="F583" i="35"/>
  <c r="F572" i="35"/>
  <c r="F559" i="35"/>
  <c r="F560" i="35"/>
  <c r="F561" i="35"/>
  <c r="F562" i="35"/>
  <c r="F563" i="35"/>
  <c r="F564" i="35"/>
  <c r="F565" i="35"/>
  <c r="F566" i="35"/>
  <c r="F567" i="35"/>
  <c r="F568" i="35"/>
  <c r="F569" i="35"/>
  <c r="F570" i="35"/>
  <c r="F558" i="35"/>
  <c r="F550" i="35"/>
  <c r="F551" i="35"/>
  <c r="F552" i="35"/>
  <c r="F553" i="35"/>
  <c r="F554" i="35"/>
  <c r="F555" i="35"/>
  <c r="F556" i="35"/>
  <c r="F549" i="35"/>
  <c r="F542" i="35"/>
  <c r="F543" i="35"/>
  <c r="F544" i="35"/>
  <c r="F545" i="35"/>
  <c r="F546" i="35"/>
  <c r="F547" i="35"/>
  <c r="F541" i="35"/>
  <c r="F533" i="35"/>
  <c r="F534" i="35"/>
  <c r="F535" i="35"/>
  <c r="F536" i="35"/>
  <c r="F537" i="35"/>
  <c r="F538" i="35"/>
  <c r="F539" i="35"/>
  <c r="F532" i="35"/>
  <c r="F525" i="35"/>
  <c r="F526" i="35"/>
  <c r="F527" i="35"/>
  <c r="F528" i="35"/>
  <c r="F529" i="35"/>
  <c r="F530" i="35"/>
  <c r="F524" i="35"/>
  <c r="F516" i="35"/>
  <c r="F517" i="35"/>
  <c r="F518" i="35"/>
  <c r="F519" i="35"/>
  <c r="F520" i="35"/>
  <c r="F521" i="35"/>
  <c r="F522" i="35"/>
  <c r="F515" i="35"/>
  <c r="F508" i="35"/>
  <c r="F509" i="35"/>
  <c r="F510" i="35"/>
  <c r="F511" i="35"/>
  <c r="F512" i="35"/>
  <c r="F513" i="35"/>
  <c r="F507" i="35"/>
  <c r="F497" i="35"/>
  <c r="F498" i="35"/>
  <c r="F499" i="35"/>
  <c r="F500" i="35"/>
  <c r="F501" i="35"/>
  <c r="F502" i="35"/>
  <c r="F503" i="35"/>
  <c r="F504" i="35"/>
  <c r="F505" i="35"/>
  <c r="F496" i="35"/>
  <c r="F485" i="35"/>
  <c r="F486" i="35"/>
  <c r="F487" i="35"/>
  <c r="F488" i="35"/>
  <c r="F489" i="35"/>
  <c r="F490" i="35"/>
  <c r="F491" i="35"/>
  <c r="F492" i="35"/>
  <c r="F493" i="35"/>
  <c r="F494" i="35"/>
  <c r="F484" i="35"/>
  <c r="F475" i="35"/>
  <c r="F476" i="35"/>
  <c r="F477" i="35"/>
  <c r="F478" i="35"/>
  <c r="F479" i="35"/>
  <c r="F480" i="35"/>
  <c r="F481" i="35"/>
  <c r="F482" i="35"/>
  <c r="F474" i="35"/>
  <c r="F461" i="35"/>
  <c r="F462" i="35"/>
  <c r="F463" i="35"/>
  <c r="F464" i="35"/>
  <c r="F465" i="35"/>
  <c r="F466" i="35"/>
  <c r="F467" i="35"/>
  <c r="F468" i="35"/>
  <c r="F469" i="35"/>
  <c r="F470" i="35"/>
  <c r="F471" i="35"/>
  <c r="F460" i="35"/>
  <c r="F447" i="35"/>
  <c r="F448" i="35"/>
  <c r="F449" i="35"/>
  <c r="F450" i="35"/>
  <c r="F451" i="35"/>
  <c r="F452" i="35"/>
  <c r="F453" i="35"/>
  <c r="F454" i="35"/>
  <c r="F455" i="35"/>
  <c r="F456" i="35"/>
  <c r="F457" i="35"/>
  <c r="F458" i="35"/>
  <c r="F446" i="35"/>
  <c r="F434" i="35"/>
  <c r="F435" i="35"/>
  <c r="F436" i="35"/>
  <c r="F437" i="35"/>
  <c r="F438" i="35"/>
  <c r="F439" i="35"/>
  <c r="F440" i="35"/>
  <c r="F441" i="35"/>
  <c r="F442" i="35"/>
  <c r="F443" i="35"/>
  <c r="F444" i="35"/>
  <c r="F433" i="35"/>
  <c r="F420" i="35"/>
  <c r="F421" i="35"/>
  <c r="F422" i="35"/>
  <c r="F423" i="35"/>
  <c r="F424" i="35"/>
  <c r="F425" i="35"/>
  <c r="F426" i="35"/>
  <c r="F427" i="35"/>
  <c r="F428" i="35"/>
  <c r="F429" i="35"/>
  <c r="F430" i="35"/>
  <c r="F431" i="35"/>
  <c r="F419" i="35"/>
  <c r="F407" i="35"/>
  <c r="F408" i="35"/>
  <c r="F409" i="35"/>
  <c r="F410" i="35"/>
  <c r="F411" i="35"/>
  <c r="F412" i="35"/>
  <c r="F413" i="35"/>
  <c r="F414" i="35"/>
  <c r="F415" i="35"/>
  <c r="F416" i="35"/>
  <c r="F417" i="35"/>
  <c r="F406" i="35"/>
  <c r="F393" i="35"/>
  <c r="F394" i="35"/>
  <c r="F395" i="35"/>
  <c r="F396" i="35"/>
  <c r="F397" i="35"/>
  <c r="F398" i="35"/>
  <c r="F399" i="35"/>
  <c r="F400" i="35"/>
  <c r="F401" i="35"/>
  <c r="F402" i="35"/>
  <c r="F403" i="35"/>
  <c r="F404" i="35"/>
  <c r="F392" i="35"/>
  <c r="F384" i="35"/>
  <c r="F385" i="35"/>
  <c r="F386" i="35"/>
  <c r="F387" i="35"/>
  <c r="F388" i="35"/>
  <c r="F389" i="35"/>
  <c r="F390" i="35"/>
  <c r="F383" i="35"/>
  <c r="F376" i="35"/>
  <c r="F377" i="35"/>
  <c r="F378" i="35"/>
  <c r="F379" i="35"/>
  <c r="F380" i="35"/>
  <c r="F381" i="35"/>
  <c r="F375" i="35"/>
  <c r="F367" i="35"/>
  <c r="F368" i="35"/>
  <c r="F369" i="35"/>
  <c r="F370" i="35"/>
  <c r="F371" i="35"/>
  <c r="F372" i="35"/>
  <c r="F373" i="35"/>
  <c r="F366" i="35"/>
  <c r="F359" i="35"/>
  <c r="F360" i="35"/>
  <c r="F361" i="35"/>
  <c r="F362" i="35"/>
  <c r="F363" i="35"/>
  <c r="F364" i="35"/>
  <c r="F358" i="35"/>
  <c r="F348" i="35"/>
  <c r="F349" i="35"/>
  <c r="F350" i="35"/>
  <c r="F351" i="35"/>
  <c r="F352" i="35"/>
  <c r="F353" i="35"/>
  <c r="F354" i="35"/>
  <c r="F355" i="35"/>
  <c r="F356" i="35"/>
  <c r="F347" i="35"/>
  <c r="F336" i="35"/>
  <c r="F337" i="35"/>
  <c r="F338" i="35"/>
  <c r="F339" i="35"/>
  <c r="F340" i="35"/>
  <c r="F341" i="35"/>
  <c r="F342" i="35"/>
  <c r="F343" i="35"/>
  <c r="F344" i="35"/>
  <c r="F345" i="35"/>
  <c r="F335" i="35"/>
  <c r="F326" i="35"/>
  <c r="F327" i="35"/>
  <c r="F328" i="35"/>
  <c r="F329" i="35"/>
  <c r="F330" i="35"/>
  <c r="F331" i="35"/>
  <c r="F332" i="35"/>
  <c r="F333" i="35"/>
  <c r="F325" i="35"/>
  <c r="F295" i="35"/>
  <c r="F296" i="35"/>
  <c r="F297" i="35"/>
  <c r="F298" i="35"/>
  <c r="F299" i="35"/>
  <c r="F300" i="35"/>
  <c r="F301" i="35"/>
  <c r="F302" i="35"/>
  <c r="F303" i="35"/>
  <c r="F304" i="35"/>
  <c r="F305" i="35"/>
  <c r="F294" i="35"/>
  <c r="F285" i="35"/>
  <c r="F286" i="35"/>
  <c r="F287" i="35"/>
  <c r="F288" i="35"/>
  <c r="F289" i="35"/>
  <c r="F290" i="35"/>
  <c r="F291" i="35"/>
  <c r="F292" i="35"/>
  <c r="F284" i="35"/>
  <c r="F276" i="35"/>
  <c r="F277" i="35"/>
  <c r="F278" i="35"/>
  <c r="F279" i="35"/>
  <c r="F280" i="35"/>
  <c r="F281" i="35"/>
  <c r="F282" i="35"/>
  <c r="F283" i="35"/>
  <c r="F275" i="35"/>
  <c r="F267" i="35"/>
  <c r="F268" i="35"/>
  <c r="F269" i="35"/>
  <c r="F270" i="35"/>
  <c r="F271" i="35"/>
  <c r="F272" i="35"/>
  <c r="F273" i="35"/>
  <c r="F274" i="35"/>
  <c r="F266" i="35"/>
  <c r="F254" i="35"/>
  <c r="F255" i="35"/>
  <c r="F256" i="35"/>
  <c r="F257" i="35"/>
  <c r="F258" i="35"/>
  <c r="F259" i="35"/>
  <c r="F260" i="35"/>
  <c r="F261" i="35"/>
  <c r="F262" i="35"/>
  <c r="F263" i="35"/>
  <c r="F264" i="35"/>
  <c r="F253" i="35"/>
  <c r="F244" i="35"/>
  <c r="F245" i="35"/>
  <c r="F246" i="35"/>
  <c r="F247" i="35"/>
  <c r="F248" i="35"/>
  <c r="F249" i="35"/>
  <c r="F250" i="35"/>
  <c r="F251" i="35"/>
  <c r="F243" i="35"/>
  <c r="F231" i="35"/>
  <c r="F232" i="35"/>
  <c r="F233" i="35"/>
  <c r="F234" i="35"/>
  <c r="F235" i="35"/>
  <c r="F236" i="35"/>
  <c r="F237" i="35"/>
  <c r="F238" i="35"/>
  <c r="F239" i="35"/>
  <c r="F240" i="35"/>
  <c r="F241" i="35"/>
  <c r="F242" i="35"/>
  <c r="F230" i="35"/>
  <c r="F218" i="35"/>
  <c r="F219" i="35"/>
  <c r="F220" i="35"/>
  <c r="F221" i="35"/>
  <c r="F222" i="35"/>
  <c r="F223" i="35"/>
  <c r="F224" i="35"/>
  <c r="F225" i="35"/>
  <c r="F226" i="35"/>
  <c r="F227" i="35"/>
  <c r="F228" i="35"/>
  <c r="F217" i="35"/>
  <c r="F204" i="35"/>
  <c r="F205" i="35"/>
  <c r="F206" i="35"/>
  <c r="F207" i="35"/>
  <c r="F208" i="35"/>
  <c r="F209" i="35"/>
  <c r="F210" i="35"/>
  <c r="F211" i="35"/>
  <c r="F212" i="35"/>
  <c r="F213" i="35"/>
  <c r="F214" i="35"/>
  <c r="F215" i="35"/>
  <c r="F203" i="35"/>
  <c r="F195" i="35"/>
  <c r="F196" i="35"/>
  <c r="F197" i="35"/>
  <c r="F198" i="35"/>
  <c r="F199" i="35"/>
  <c r="F200" i="35"/>
  <c r="F201" i="35"/>
  <c r="F194" i="35"/>
  <c r="F187" i="35"/>
  <c r="F188" i="35"/>
  <c r="F189" i="35"/>
  <c r="F190" i="35"/>
  <c r="F191" i="35"/>
  <c r="F192" i="35"/>
  <c r="F186" i="35"/>
  <c r="F178" i="35"/>
  <c r="F179" i="35"/>
  <c r="F180" i="35"/>
  <c r="F181" i="35"/>
  <c r="F182" i="35"/>
  <c r="F183" i="35"/>
  <c r="F184" i="35"/>
  <c r="F177" i="35"/>
  <c r="F170" i="35"/>
  <c r="F171" i="35"/>
  <c r="F172" i="35"/>
  <c r="F173" i="35"/>
  <c r="F174" i="35"/>
  <c r="F175" i="35"/>
  <c r="F169" i="35"/>
  <c r="F159" i="35"/>
  <c r="F160" i="35"/>
  <c r="F161" i="35"/>
  <c r="F162" i="35"/>
  <c r="F163" i="35"/>
  <c r="F164" i="35"/>
  <c r="F165" i="35"/>
  <c r="F166" i="35"/>
  <c r="F167" i="35"/>
  <c r="F158" i="35"/>
  <c r="F147" i="35"/>
  <c r="F148" i="35"/>
  <c r="F149" i="35"/>
  <c r="F150" i="35"/>
  <c r="F151" i="35"/>
  <c r="F152" i="35"/>
  <c r="F153" i="35"/>
  <c r="F154" i="35"/>
  <c r="F155" i="35"/>
  <c r="F156" i="35"/>
  <c r="F146" i="35"/>
  <c r="F133" i="35"/>
  <c r="F134" i="35"/>
  <c r="F135" i="35"/>
  <c r="F136" i="35"/>
  <c r="F137" i="35"/>
  <c r="F138" i="35"/>
  <c r="F139" i="35"/>
  <c r="F140" i="35"/>
  <c r="F141" i="35"/>
  <c r="F142" i="35"/>
  <c r="F143" i="35"/>
  <c r="F132" i="35"/>
  <c r="F123" i="35"/>
  <c r="F124" i="35"/>
  <c r="F125" i="35"/>
  <c r="F126" i="35"/>
  <c r="F127" i="35"/>
  <c r="F128" i="35"/>
  <c r="F129" i="35"/>
  <c r="F130" i="35"/>
  <c r="F122" i="35"/>
  <c r="F110" i="35"/>
  <c r="F111" i="35"/>
  <c r="F112" i="35"/>
  <c r="F113" i="35"/>
  <c r="F114" i="35"/>
  <c r="F115" i="35"/>
  <c r="F116" i="35"/>
  <c r="F117" i="35"/>
  <c r="F118" i="35"/>
  <c r="F119" i="35"/>
  <c r="F120" i="35"/>
  <c r="F109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95" i="35"/>
  <c r="F83" i="35"/>
  <c r="F84" i="35"/>
  <c r="F85" i="35"/>
  <c r="F86" i="35"/>
  <c r="F87" i="35"/>
  <c r="F88" i="35"/>
  <c r="F89" i="35"/>
  <c r="F90" i="35"/>
  <c r="F91" i="35"/>
  <c r="F92" i="35"/>
  <c r="F93" i="35"/>
  <c r="F82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68" i="35"/>
  <c r="F66" i="35"/>
  <c r="F60" i="35"/>
  <c r="F61" i="35"/>
  <c r="F62" i="35"/>
  <c r="F63" i="35"/>
  <c r="F64" i="35"/>
  <c r="F65" i="35"/>
  <c r="F59" i="35"/>
  <c r="F52" i="35"/>
  <c r="F53" i="35"/>
  <c r="F54" i="35"/>
  <c r="F55" i="35"/>
  <c r="F56" i="35"/>
  <c r="F57" i="35"/>
  <c r="F51" i="35"/>
  <c r="F35" i="35"/>
  <c r="F36" i="35"/>
  <c r="F37" i="35"/>
  <c r="F38" i="35"/>
  <c r="F39" i="35"/>
  <c r="F40" i="35"/>
  <c r="F34" i="35"/>
  <c r="F43" i="35"/>
  <c r="F44" i="35"/>
  <c r="F45" i="35"/>
  <c r="F46" i="35"/>
  <c r="F47" i="35"/>
  <c r="F48" i="35"/>
  <c r="F49" i="35"/>
  <c r="F42" i="35"/>
  <c r="F12" i="35"/>
  <c r="F13" i="35"/>
  <c r="F14" i="35"/>
  <c r="F15" i="35"/>
  <c r="F16" i="35"/>
  <c r="F17" i="35"/>
  <c r="F18" i="35"/>
  <c r="F19" i="35"/>
  <c r="F20" i="35"/>
  <c r="F21" i="35"/>
  <c r="F11" i="35"/>
  <c r="F24" i="35"/>
  <c r="F25" i="35"/>
  <c r="F26" i="35"/>
  <c r="F27" i="35"/>
  <c r="F28" i="35"/>
  <c r="F29" i="35"/>
  <c r="F30" i="35"/>
  <c r="F31" i="35"/>
  <c r="F32" i="35"/>
  <c r="F23" i="35"/>
  <c r="E1082" i="35"/>
  <c r="E1083" i="35"/>
  <c r="E1084" i="35"/>
  <c r="E1085" i="35"/>
  <c r="E1086" i="35"/>
  <c r="E1087" i="35"/>
  <c r="E1088" i="35"/>
  <c r="E1089" i="35"/>
  <c r="E1090" i="35"/>
  <c r="E1091" i="35"/>
  <c r="E1081" i="35"/>
  <c r="E1070" i="35"/>
  <c r="E1071" i="35"/>
  <c r="E1072" i="35"/>
  <c r="E1073" i="35"/>
  <c r="E1074" i="35"/>
  <c r="E1075" i="35"/>
  <c r="E1076" i="35"/>
  <c r="E1077" i="35"/>
  <c r="E1078" i="35"/>
  <c r="E1079" i="35"/>
  <c r="E1069" i="35"/>
  <c r="E1057" i="35"/>
  <c r="E1058" i="35"/>
  <c r="E1059" i="35"/>
  <c r="E1060" i="35"/>
  <c r="E1061" i="35"/>
  <c r="E1062" i="35"/>
  <c r="E1063" i="35"/>
  <c r="E1064" i="35"/>
  <c r="E1065" i="35"/>
  <c r="E1066" i="35"/>
  <c r="E1056" i="35"/>
  <c r="E1045" i="35"/>
  <c r="E1046" i="35"/>
  <c r="E1047" i="35"/>
  <c r="E1048" i="35"/>
  <c r="E1049" i="35"/>
  <c r="E1050" i="35"/>
  <c r="E1051" i="35"/>
  <c r="E1052" i="35"/>
  <c r="E1053" i="35"/>
  <c r="E1054" i="35"/>
  <c r="E1044" i="35"/>
  <c r="F1000" i="35"/>
  <c r="F1001" i="35"/>
  <c r="F999" i="35"/>
  <c r="F986" i="35"/>
  <c r="G986" i="35" s="1"/>
  <c r="H986" i="35" s="1"/>
  <c r="F987" i="35"/>
  <c r="G987" i="35" s="1"/>
  <c r="H987" i="35" s="1"/>
  <c r="F988" i="35"/>
  <c r="G988" i="35" s="1"/>
  <c r="H988" i="35" s="1"/>
  <c r="F989" i="35"/>
  <c r="G989" i="35" s="1"/>
  <c r="H989" i="35" s="1"/>
  <c r="F990" i="35"/>
  <c r="G990" i="35" s="1"/>
  <c r="H990" i="35" s="1"/>
  <c r="F991" i="35"/>
  <c r="G991" i="35" s="1"/>
  <c r="H991" i="35" s="1"/>
  <c r="F992" i="35"/>
  <c r="G992" i="35" s="1"/>
  <c r="H992" i="35" s="1"/>
  <c r="F993" i="35"/>
  <c r="G993" i="35" s="1"/>
  <c r="H993" i="35" s="1"/>
  <c r="F994" i="35"/>
  <c r="G994" i="35" s="1"/>
  <c r="H994" i="35" s="1"/>
  <c r="F995" i="35"/>
  <c r="G995" i="35" s="1"/>
  <c r="H995" i="35" s="1"/>
  <c r="F996" i="35"/>
  <c r="G996" i="35" s="1"/>
  <c r="H996" i="35" s="1"/>
  <c r="F997" i="35"/>
  <c r="G997" i="35" s="1"/>
  <c r="H997" i="35" s="1"/>
  <c r="E983" i="35"/>
  <c r="E984" i="35"/>
  <c r="E974" i="35"/>
  <c r="E975" i="35"/>
  <c r="E976" i="35"/>
  <c r="E977" i="35"/>
  <c r="E978" i="35"/>
  <c r="E979" i="35"/>
  <c r="E980" i="35"/>
  <c r="E981" i="35"/>
  <c r="E982" i="35"/>
  <c r="E973" i="35"/>
  <c r="E960" i="35"/>
  <c r="E961" i="35"/>
  <c r="E962" i="35"/>
  <c r="E963" i="35"/>
  <c r="E964" i="35"/>
  <c r="E965" i="35"/>
  <c r="E966" i="35"/>
  <c r="E967" i="35"/>
  <c r="E968" i="35"/>
  <c r="E969" i="35"/>
  <c r="E970" i="35"/>
  <c r="E971" i="35"/>
  <c r="E959" i="35"/>
  <c r="E947" i="35"/>
  <c r="E948" i="35"/>
  <c r="E949" i="35"/>
  <c r="E950" i="35"/>
  <c r="E951" i="35"/>
  <c r="E952" i="35"/>
  <c r="E953" i="35"/>
  <c r="E954" i="35"/>
  <c r="E955" i="35"/>
  <c r="E956" i="35"/>
  <c r="E957" i="35"/>
  <c r="E946" i="35"/>
  <c r="E933" i="35"/>
  <c r="E934" i="35"/>
  <c r="E935" i="35"/>
  <c r="E936" i="35"/>
  <c r="E937" i="35"/>
  <c r="E938" i="35"/>
  <c r="E939" i="35"/>
  <c r="E940" i="35"/>
  <c r="E941" i="35"/>
  <c r="E942" i="35"/>
  <c r="E943" i="35"/>
  <c r="E944" i="35"/>
  <c r="E932" i="35"/>
  <c r="E920" i="35"/>
  <c r="E921" i="35"/>
  <c r="E922" i="35"/>
  <c r="E923" i="35"/>
  <c r="E924" i="35"/>
  <c r="E925" i="35"/>
  <c r="E926" i="35"/>
  <c r="E927" i="35"/>
  <c r="E928" i="35"/>
  <c r="E929" i="35"/>
  <c r="E930" i="35"/>
  <c r="E919" i="35"/>
  <c r="E906" i="35"/>
  <c r="E907" i="35"/>
  <c r="E908" i="35"/>
  <c r="E909" i="35"/>
  <c r="E910" i="35"/>
  <c r="E911" i="35"/>
  <c r="E912" i="35"/>
  <c r="E913" i="35"/>
  <c r="E914" i="35"/>
  <c r="E915" i="35"/>
  <c r="E916" i="35"/>
  <c r="E917" i="35"/>
  <c r="E905" i="35"/>
  <c r="E897" i="35"/>
  <c r="E898" i="35"/>
  <c r="E899" i="35"/>
  <c r="E900" i="35"/>
  <c r="E901" i="35"/>
  <c r="E902" i="35"/>
  <c r="E903" i="35"/>
  <c r="E896" i="35"/>
  <c r="E889" i="35"/>
  <c r="E890" i="35"/>
  <c r="E891" i="35"/>
  <c r="E892" i="35"/>
  <c r="E893" i="35"/>
  <c r="E894" i="35"/>
  <c r="E888" i="35"/>
  <c r="E880" i="35"/>
  <c r="E881" i="35"/>
  <c r="E882" i="35"/>
  <c r="E883" i="35"/>
  <c r="E884" i="35"/>
  <c r="E885" i="35"/>
  <c r="E886" i="35"/>
  <c r="E879" i="35"/>
  <c r="E872" i="35"/>
  <c r="E873" i="35"/>
  <c r="E874" i="35"/>
  <c r="E875" i="35"/>
  <c r="E876" i="35"/>
  <c r="E877" i="35"/>
  <c r="E871" i="35"/>
  <c r="E861" i="35"/>
  <c r="E862" i="35"/>
  <c r="E863" i="35"/>
  <c r="E864" i="35"/>
  <c r="E865" i="35"/>
  <c r="E866" i="35"/>
  <c r="E867" i="35"/>
  <c r="E868" i="35"/>
  <c r="E869" i="35"/>
  <c r="E860" i="35"/>
  <c r="E849" i="35"/>
  <c r="E850" i="35"/>
  <c r="E851" i="35"/>
  <c r="E852" i="35"/>
  <c r="E853" i="35"/>
  <c r="E854" i="35"/>
  <c r="E855" i="35"/>
  <c r="E856" i="35"/>
  <c r="E857" i="35"/>
  <c r="E858" i="35"/>
  <c r="E848" i="35"/>
  <c r="E843" i="35"/>
  <c r="E844" i="35"/>
  <c r="E845" i="35"/>
  <c r="E842" i="35"/>
  <c r="E837" i="35"/>
  <c r="E838" i="35"/>
  <c r="E839" i="35"/>
  <c r="E840" i="35"/>
  <c r="E836" i="35"/>
  <c r="E831" i="35"/>
  <c r="E832" i="35"/>
  <c r="E833" i="35"/>
  <c r="E834" i="35"/>
  <c r="E830" i="35"/>
  <c r="E818" i="35"/>
  <c r="E819" i="35"/>
  <c r="E820" i="35"/>
  <c r="E821" i="35"/>
  <c r="E822" i="35"/>
  <c r="E823" i="35"/>
  <c r="E824" i="35"/>
  <c r="E825" i="35"/>
  <c r="E826" i="35"/>
  <c r="E827" i="35"/>
  <c r="E828" i="35"/>
  <c r="E817" i="35"/>
  <c r="E809" i="35"/>
  <c r="E810" i="35"/>
  <c r="E811" i="35"/>
  <c r="E812" i="35"/>
  <c r="E813" i="35"/>
  <c r="E814" i="35"/>
  <c r="E815" i="35"/>
  <c r="E808" i="35"/>
  <c r="E796" i="35"/>
  <c r="E797" i="35"/>
  <c r="E798" i="35"/>
  <c r="E799" i="35"/>
  <c r="E800" i="35"/>
  <c r="E801" i="35"/>
  <c r="E802" i="35"/>
  <c r="E803" i="35"/>
  <c r="E804" i="35"/>
  <c r="E805" i="35"/>
  <c r="E806" i="35"/>
  <c r="E795" i="35"/>
  <c r="E787" i="35"/>
  <c r="E788" i="35"/>
  <c r="E789" i="35"/>
  <c r="E790" i="35"/>
  <c r="E791" i="35"/>
  <c r="E792" i="35"/>
  <c r="E793" i="35"/>
  <c r="E786" i="35"/>
  <c r="E774" i="35"/>
  <c r="E775" i="35"/>
  <c r="E776" i="35"/>
  <c r="E777" i="35"/>
  <c r="E778" i="35"/>
  <c r="E779" i="35"/>
  <c r="E780" i="35"/>
  <c r="E781" i="35"/>
  <c r="E782" i="35"/>
  <c r="E783" i="35"/>
  <c r="E784" i="35"/>
  <c r="E773" i="35"/>
  <c r="E760" i="35"/>
  <c r="E761" i="35"/>
  <c r="E762" i="35"/>
  <c r="E763" i="35"/>
  <c r="E764" i="35"/>
  <c r="E765" i="35"/>
  <c r="E766" i="35"/>
  <c r="E767" i="35"/>
  <c r="E768" i="35"/>
  <c r="E769" i="35"/>
  <c r="E770" i="35"/>
  <c r="E771" i="35"/>
  <c r="E759" i="35"/>
  <c r="E747" i="35"/>
  <c r="E748" i="35"/>
  <c r="E749" i="35"/>
  <c r="E750" i="35"/>
  <c r="E751" i="35"/>
  <c r="E752" i="35"/>
  <c r="E753" i="35"/>
  <c r="E754" i="35"/>
  <c r="E755" i="35"/>
  <c r="E756" i="35"/>
  <c r="E757" i="35"/>
  <c r="E746" i="35"/>
  <c r="E733" i="35"/>
  <c r="E734" i="35"/>
  <c r="E735" i="35"/>
  <c r="E736" i="35"/>
  <c r="E737" i="35"/>
  <c r="E738" i="35"/>
  <c r="E739" i="35"/>
  <c r="E740" i="35"/>
  <c r="E741" i="35"/>
  <c r="E742" i="35"/>
  <c r="E743" i="35"/>
  <c r="E744" i="35"/>
  <c r="E732" i="35"/>
  <c r="E720" i="35"/>
  <c r="E721" i="35"/>
  <c r="E722" i="35"/>
  <c r="E723" i="35"/>
  <c r="E724" i="35"/>
  <c r="E725" i="35"/>
  <c r="E726" i="35"/>
  <c r="E727" i="35"/>
  <c r="E728" i="35"/>
  <c r="E729" i="35"/>
  <c r="E730" i="35"/>
  <c r="E719" i="35"/>
  <c r="E706" i="35"/>
  <c r="E707" i="35"/>
  <c r="E708" i="35"/>
  <c r="E709" i="35"/>
  <c r="E710" i="35"/>
  <c r="E711" i="35"/>
  <c r="E712" i="35"/>
  <c r="E713" i="35"/>
  <c r="E714" i="35"/>
  <c r="E715" i="35"/>
  <c r="E716" i="35"/>
  <c r="E717" i="35"/>
  <c r="E705" i="35"/>
  <c r="E697" i="35"/>
  <c r="E698" i="35"/>
  <c r="E699" i="35"/>
  <c r="E700" i="35"/>
  <c r="E701" i="35"/>
  <c r="E702" i="35"/>
  <c r="E703" i="35"/>
  <c r="E696" i="35"/>
  <c r="E689" i="35"/>
  <c r="E690" i="35"/>
  <c r="E691" i="35"/>
  <c r="E692" i="35"/>
  <c r="E693" i="35"/>
  <c r="E694" i="35"/>
  <c r="E688" i="35"/>
  <c r="E680" i="35"/>
  <c r="E681" i="35"/>
  <c r="E682" i="35"/>
  <c r="E683" i="35"/>
  <c r="E684" i="35"/>
  <c r="E685" i="35"/>
  <c r="E686" i="35"/>
  <c r="E679" i="35"/>
  <c r="E672" i="35"/>
  <c r="E673" i="35"/>
  <c r="E674" i="35"/>
  <c r="E675" i="35"/>
  <c r="E676" i="35"/>
  <c r="E677" i="35"/>
  <c r="E671" i="35"/>
  <c r="E661" i="35"/>
  <c r="E662" i="35"/>
  <c r="E663" i="35"/>
  <c r="E664" i="35"/>
  <c r="E665" i="35"/>
  <c r="E666" i="35"/>
  <c r="E667" i="35"/>
  <c r="E668" i="35"/>
  <c r="E669" i="35"/>
  <c r="E660" i="35"/>
  <c r="E649" i="35"/>
  <c r="E650" i="35"/>
  <c r="E651" i="35"/>
  <c r="E652" i="35"/>
  <c r="E653" i="35"/>
  <c r="E654" i="35"/>
  <c r="E655" i="35"/>
  <c r="E656" i="35"/>
  <c r="E657" i="35"/>
  <c r="E658" i="35"/>
  <c r="E648" i="35"/>
  <c r="G640" i="35"/>
  <c r="G641" i="35"/>
  <c r="G642" i="35"/>
  <c r="G643" i="35"/>
  <c r="G644" i="35"/>
  <c r="G645" i="35"/>
  <c r="G639" i="35"/>
  <c r="E627" i="35"/>
  <c r="E628" i="35"/>
  <c r="E629" i="35"/>
  <c r="E630" i="35"/>
  <c r="E631" i="35"/>
  <c r="E632" i="35"/>
  <c r="E633" i="35"/>
  <c r="E634" i="35"/>
  <c r="E635" i="35"/>
  <c r="E636" i="35"/>
  <c r="E637" i="35"/>
  <c r="E626" i="35"/>
  <c r="E613" i="35"/>
  <c r="E614" i="35"/>
  <c r="E615" i="35"/>
  <c r="E616" i="35"/>
  <c r="E617" i="35"/>
  <c r="E618" i="35"/>
  <c r="E619" i="35"/>
  <c r="E620" i="35"/>
  <c r="E621" i="35"/>
  <c r="E622" i="35"/>
  <c r="E623" i="35"/>
  <c r="E624" i="35"/>
  <c r="E612" i="35"/>
  <c r="E600" i="35"/>
  <c r="E601" i="35"/>
  <c r="E602" i="35"/>
  <c r="E603" i="35"/>
  <c r="E604" i="35"/>
  <c r="E605" i="35"/>
  <c r="E606" i="35"/>
  <c r="E607" i="35"/>
  <c r="E608" i="35"/>
  <c r="E609" i="35"/>
  <c r="E610" i="35"/>
  <c r="E599" i="35"/>
  <c r="E586" i="35"/>
  <c r="E587" i="35"/>
  <c r="E588" i="35"/>
  <c r="E589" i="35"/>
  <c r="E590" i="35"/>
  <c r="E591" i="35"/>
  <c r="E592" i="35"/>
  <c r="E593" i="35"/>
  <c r="E594" i="35"/>
  <c r="E595" i="35"/>
  <c r="E596" i="35"/>
  <c r="E597" i="35"/>
  <c r="E585" i="35"/>
  <c r="E573" i="35"/>
  <c r="E574" i="35"/>
  <c r="E575" i="35"/>
  <c r="E576" i="35"/>
  <c r="E577" i="35"/>
  <c r="E578" i="35"/>
  <c r="E579" i="35"/>
  <c r="E580" i="35"/>
  <c r="E581" i="35"/>
  <c r="E582" i="35"/>
  <c r="E583" i="35"/>
  <c r="E572" i="35"/>
  <c r="E559" i="35"/>
  <c r="E560" i="35"/>
  <c r="E561" i="35"/>
  <c r="E562" i="35"/>
  <c r="E563" i="35"/>
  <c r="E564" i="35"/>
  <c r="E565" i="35"/>
  <c r="E566" i="35"/>
  <c r="E567" i="35"/>
  <c r="E568" i="35"/>
  <c r="E569" i="35"/>
  <c r="E570" i="35"/>
  <c r="E558" i="35"/>
  <c r="E550" i="35"/>
  <c r="E551" i="35"/>
  <c r="E552" i="35"/>
  <c r="E553" i="35"/>
  <c r="E554" i="35"/>
  <c r="E555" i="35"/>
  <c r="E556" i="35"/>
  <c r="E549" i="35"/>
  <c r="E542" i="35"/>
  <c r="E543" i="35"/>
  <c r="E544" i="35"/>
  <c r="E545" i="35"/>
  <c r="E546" i="35"/>
  <c r="E547" i="35"/>
  <c r="E541" i="35"/>
  <c r="E533" i="35"/>
  <c r="E534" i="35"/>
  <c r="E535" i="35"/>
  <c r="E536" i="35"/>
  <c r="E537" i="35"/>
  <c r="E538" i="35"/>
  <c r="E539" i="35"/>
  <c r="E532" i="35"/>
  <c r="E525" i="35"/>
  <c r="E526" i="35"/>
  <c r="E527" i="35"/>
  <c r="E528" i="35"/>
  <c r="E529" i="35"/>
  <c r="E530" i="35"/>
  <c r="E524" i="35"/>
  <c r="E516" i="35"/>
  <c r="E517" i="35"/>
  <c r="E518" i="35"/>
  <c r="E519" i="35"/>
  <c r="E520" i="35"/>
  <c r="E521" i="35"/>
  <c r="E522" i="35"/>
  <c r="E515" i="35"/>
  <c r="E508" i="35"/>
  <c r="E509" i="35"/>
  <c r="E510" i="35"/>
  <c r="E511" i="35"/>
  <c r="E512" i="35"/>
  <c r="E513" i="35"/>
  <c r="E507" i="35"/>
  <c r="E497" i="35"/>
  <c r="E498" i="35"/>
  <c r="E499" i="35"/>
  <c r="E500" i="35"/>
  <c r="E501" i="35"/>
  <c r="E502" i="35"/>
  <c r="E503" i="35"/>
  <c r="E504" i="35"/>
  <c r="E505" i="35"/>
  <c r="E496" i="35"/>
  <c r="E485" i="35"/>
  <c r="E486" i="35"/>
  <c r="E487" i="35"/>
  <c r="E488" i="35"/>
  <c r="E489" i="35"/>
  <c r="E490" i="35"/>
  <c r="E491" i="35"/>
  <c r="E492" i="35"/>
  <c r="E493" i="35"/>
  <c r="E494" i="35"/>
  <c r="E484" i="35"/>
  <c r="E475" i="35"/>
  <c r="E476" i="35"/>
  <c r="E477" i="35"/>
  <c r="E478" i="35"/>
  <c r="E479" i="35"/>
  <c r="E480" i="35"/>
  <c r="E481" i="35"/>
  <c r="E482" i="35"/>
  <c r="E474" i="35"/>
  <c r="E461" i="35"/>
  <c r="E462" i="35"/>
  <c r="E463" i="35"/>
  <c r="E464" i="35"/>
  <c r="E465" i="35"/>
  <c r="E466" i="35"/>
  <c r="E467" i="35"/>
  <c r="E468" i="35"/>
  <c r="E469" i="35"/>
  <c r="E470" i="35"/>
  <c r="E471" i="35"/>
  <c r="E460" i="35"/>
  <c r="E447" i="35"/>
  <c r="E448" i="35"/>
  <c r="E449" i="35"/>
  <c r="E450" i="35"/>
  <c r="E451" i="35"/>
  <c r="E452" i="35"/>
  <c r="E453" i="35"/>
  <c r="E454" i="35"/>
  <c r="E455" i="35"/>
  <c r="E456" i="35"/>
  <c r="E457" i="35"/>
  <c r="E458" i="35"/>
  <c r="E446" i="35"/>
  <c r="E434" i="35"/>
  <c r="E435" i="35"/>
  <c r="E436" i="35"/>
  <c r="E437" i="35"/>
  <c r="E438" i="35"/>
  <c r="E439" i="35"/>
  <c r="E440" i="35"/>
  <c r="E441" i="35"/>
  <c r="E442" i="35"/>
  <c r="E443" i="35"/>
  <c r="E444" i="35"/>
  <c r="E433" i="35"/>
  <c r="E420" i="35"/>
  <c r="E421" i="35"/>
  <c r="E422" i="35"/>
  <c r="E423" i="35"/>
  <c r="E424" i="35"/>
  <c r="E425" i="35"/>
  <c r="E426" i="35"/>
  <c r="E427" i="35"/>
  <c r="E428" i="35"/>
  <c r="E429" i="35"/>
  <c r="E430" i="35"/>
  <c r="E431" i="35"/>
  <c r="E419" i="35"/>
  <c r="E407" i="35"/>
  <c r="E408" i="35"/>
  <c r="E409" i="35"/>
  <c r="E410" i="35"/>
  <c r="E411" i="35"/>
  <c r="E412" i="35"/>
  <c r="E413" i="35"/>
  <c r="E414" i="35"/>
  <c r="E415" i="35"/>
  <c r="E416" i="35"/>
  <c r="E417" i="35"/>
  <c r="E406" i="35"/>
  <c r="E393" i="35"/>
  <c r="E394" i="35"/>
  <c r="E395" i="35"/>
  <c r="E396" i="35"/>
  <c r="E397" i="35"/>
  <c r="E398" i="35"/>
  <c r="E399" i="35"/>
  <c r="E400" i="35"/>
  <c r="E401" i="35"/>
  <c r="E402" i="35"/>
  <c r="E403" i="35"/>
  <c r="E404" i="35"/>
  <c r="E392" i="35"/>
  <c r="E384" i="35"/>
  <c r="E385" i="35"/>
  <c r="E386" i="35"/>
  <c r="E387" i="35"/>
  <c r="E388" i="35"/>
  <c r="E389" i="35"/>
  <c r="E390" i="35"/>
  <c r="E383" i="35"/>
  <c r="E376" i="35"/>
  <c r="E377" i="35"/>
  <c r="E378" i="35"/>
  <c r="E379" i="35"/>
  <c r="E380" i="35"/>
  <c r="E381" i="35"/>
  <c r="E375" i="35"/>
  <c r="E367" i="35"/>
  <c r="E368" i="35"/>
  <c r="E369" i="35"/>
  <c r="E370" i="35"/>
  <c r="E371" i="35"/>
  <c r="E372" i="35"/>
  <c r="E373" i="35"/>
  <c r="E366" i="35"/>
  <c r="E359" i="35"/>
  <c r="E360" i="35"/>
  <c r="E361" i="35"/>
  <c r="E362" i="35"/>
  <c r="E363" i="35"/>
  <c r="E364" i="35"/>
  <c r="E358" i="35"/>
  <c r="E348" i="35"/>
  <c r="E349" i="35"/>
  <c r="E350" i="35"/>
  <c r="E351" i="35"/>
  <c r="E352" i="35"/>
  <c r="E353" i="35"/>
  <c r="E354" i="35"/>
  <c r="E355" i="35"/>
  <c r="E356" i="35"/>
  <c r="E347" i="35"/>
  <c r="E345" i="35"/>
  <c r="E336" i="35"/>
  <c r="E337" i="35"/>
  <c r="E338" i="35"/>
  <c r="E339" i="35"/>
  <c r="E340" i="35"/>
  <c r="E341" i="35"/>
  <c r="E342" i="35"/>
  <c r="E343" i="35"/>
  <c r="E344" i="35"/>
  <c r="E335" i="35"/>
  <c r="E326" i="35"/>
  <c r="E327" i="35"/>
  <c r="E328" i="35"/>
  <c r="E329" i="35"/>
  <c r="E330" i="35"/>
  <c r="E331" i="35"/>
  <c r="E332" i="35"/>
  <c r="E333" i="35"/>
  <c r="E325" i="35"/>
  <c r="G318" i="35"/>
  <c r="G319" i="35"/>
  <c r="G320" i="35"/>
  <c r="G321" i="35"/>
  <c r="G322" i="35"/>
  <c r="G317" i="35"/>
  <c r="F308" i="35"/>
  <c r="F309" i="35"/>
  <c r="F310" i="35"/>
  <c r="F311" i="35"/>
  <c r="F312" i="35"/>
  <c r="F313" i="35"/>
  <c r="F314" i="35"/>
  <c r="F315" i="35"/>
  <c r="F307" i="35"/>
  <c r="E295" i="35"/>
  <c r="E296" i="35"/>
  <c r="E297" i="35"/>
  <c r="E298" i="35"/>
  <c r="E299" i="35"/>
  <c r="E300" i="35"/>
  <c r="E301" i="35"/>
  <c r="E302" i="35"/>
  <c r="E303" i="35"/>
  <c r="E304" i="35"/>
  <c r="E305" i="35"/>
  <c r="E294" i="35"/>
  <c r="E267" i="35"/>
  <c r="E268" i="35"/>
  <c r="E269" i="35"/>
  <c r="E270" i="35"/>
  <c r="E271" i="35"/>
  <c r="E272" i="35"/>
  <c r="E273" i="35"/>
  <c r="E274" i="35"/>
  <c r="E275" i="35"/>
  <c r="E276" i="35"/>
  <c r="E277" i="35"/>
  <c r="E278" i="35"/>
  <c r="E279" i="35"/>
  <c r="E280" i="35"/>
  <c r="E281" i="35"/>
  <c r="E282" i="35"/>
  <c r="E283" i="35"/>
  <c r="E284" i="35"/>
  <c r="E285" i="35"/>
  <c r="E286" i="35"/>
  <c r="E287" i="35"/>
  <c r="E288" i="35"/>
  <c r="E289" i="35"/>
  <c r="E290" i="35"/>
  <c r="E291" i="35"/>
  <c r="E292" i="35"/>
  <c r="E266" i="35"/>
  <c r="E254" i="35"/>
  <c r="E255" i="35"/>
  <c r="E256" i="35"/>
  <c r="E257" i="35"/>
  <c r="E258" i="35"/>
  <c r="E259" i="35"/>
  <c r="E260" i="35"/>
  <c r="E261" i="35"/>
  <c r="E262" i="35"/>
  <c r="E263" i="35"/>
  <c r="E264" i="35"/>
  <c r="E253" i="35"/>
  <c r="E231" i="35"/>
  <c r="E232" i="35"/>
  <c r="E233" i="35"/>
  <c r="E234" i="35"/>
  <c r="E235" i="35"/>
  <c r="E236" i="35"/>
  <c r="E237" i="35"/>
  <c r="E238" i="35"/>
  <c r="E239" i="35"/>
  <c r="E240" i="35"/>
  <c r="E241" i="35"/>
  <c r="E242" i="35"/>
  <c r="E243" i="35"/>
  <c r="E244" i="35"/>
  <c r="E245" i="35"/>
  <c r="E246" i="35"/>
  <c r="E247" i="35"/>
  <c r="E248" i="35"/>
  <c r="E249" i="35"/>
  <c r="E250" i="35"/>
  <c r="E251" i="35"/>
  <c r="E230" i="35"/>
  <c r="E218" i="35"/>
  <c r="E219" i="35"/>
  <c r="E220" i="35"/>
  <c r="E221" i="35"/>
  <c r="E222" i="35"/>
  <c r="E223" i="35"/>
  <c r="E224" i="35"/>
  <c r="E225" i="35"/>
  <c r="E226" i="35"/>
  <c r="E227" i="35"/>
  <c r="E228" i="35"/>
  <c r="E217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03" i="35"/>
  <c r="E195" i="35"/>
  <c r="E196" i="35"/>
  <c r="E197" i="35"/>
  <c r="E198" i="35"/>
  <c r="E199" i="35"/>
  <c r="E200" i="35"/>
  <c r="E201" i="35"/>
  <c r="E194" i="35"/>
  <c r="E187" i="35"/>
  <c r="E188" i="35"/>
  <c r="E189" i="35"/>
  <c r="E190" i="35"/>
  <c r="E191" i="35"/>
  <c r="E192" i="35"/>
  <c r="E186" i="35"/>
  <c r="E178" i="35"/>
  <c r="E179" i="35"/>
  <c r="E180" i="35"/>
  <c r="E181" i="35"/>
  <c r="E182" i="35"/>
  <c r="E183" i="35"/>
  <c r="E184" i="35"/>
  <c r="E177" i="35"/>
  <c r="E170" i="35"/>
  <c r="E171" i="35"/>
  <c r="E172" i="35"/>
  <c r="E173" i="35"/>
  <c r="E174" i="35"/>
  <c r="E175" i="35"/>
  <c r="E169" i="35"/>
  <c r="E159" i="35"/>
  <c r="E160" i="35"/>
  <c r="E161" i="35"/>
  <c r="E162" i="35"/>
  <c r="E163" i="35"/>
  <c r="E164" i="35"/>
  <c r="E165" i="35"/>
  <c r="E166" i="35"/>
  <c r="E167" i="35"/>
  <c r="E158" i="35"/>
  <c r="E147" i="35"/>
  <c r="E148" i="35"/>
  <c r="E149" i="35"/>
  <c r="E150" i="35"/>
  <c r="E151" i="35"/>
  <c r="E152" i="35"/>
  <c r="E153" i="35"/>
  <c r="E154" i="35"/>
  <c r="E155" i="35"/>
  <c r="E156" i="35"/>
  <c r="E146" i="35"/>
  <c r="E133" i="35"/>
  <c r="E134" i="35"/>
  <c r="E135" i="35"/>
  <c r="E136" i="35"/>
  <c r="E137" i="35"/>
  <c r="E138" i="35"/>
  <c r="E139" i="35"/>
  <c r="E140" i="35"/>
  <c r="E141" i="35"/>
  <c r="E142" i="35"/>
  <c r="E143" i="35"/>
  <c r="E132" i="35"/>
  <c r="E123" i="35"/>
  <c r="E124" i="35"/>
  <c r="E125" i="35"/>
  <c r="E126" i="35"/>
  <c r="E127" i="35"/>
  <c r="E128" i="35"/>
  <c r="E129" i="35"/>
  <c r="E130" i="35"/>
  <c r="E122" i="35"/>
  <c r="E110" i="35"/>
  <c r="E111" i="35"/>
  <c r="E112" i="35"/>
  <c r="E113" i="35"/>
  <c r="E114" i="35"/>
  <c r="E115" i="35"/>
  <c r="E116" i="35"/>
  <c r="E117" i="35"/>
  <c r="E118" i="35"/>
  <c r="E119" i="35"/>
  <c r="E120" i="35"/>
  <c r="E109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95" i="35"/>
  <c r="E83" i="35"/>
  <c r="E84" i="35"/>
  <c r="E85" i="35"/>
  <c r="E86" i="35"/>
  <c r="E87" i="35"/>
  <c r="E88" i="35"/>
  <c r="E89" i="35"/>
  <c r="E90" i="35"/>
  <c r="E91" i="35"/>
  <c r="E92" i="35"/>
  <c r="E93" i="35"/>
  <c r="E82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68" i="35"/>
  <c r="E60" i="35"/>
  <c r="E61" i="35"/>
  <c r="E62" i="35"/>
  <c r="E63" i="35"/>
  <c r="E64" i="35"/>
  <c r="E65" i="35"/>
  <c r="E66" i="35"/>
  <c r="E59" i="35"/>
  <c r="E52" i="35"/>
  <c r="E53" i="35"/>
  <c r="E54" i="35"/>
  <c r="E55" i="35"/>
  <c r="E56" i="35"/>
  <c r="E57" i="35"/>
  <c r="E51" i="35"/>
  <c r="E43" i="35"/>
  <c r="E44" i="35"/>
  <c r="E45" i="35"/>
  <c r="E46" i="35"/>
  <c r="E47" i="35"/>
  <c r="E48" i="35"/>
  <c r="E49" i="35"/>
  <c r="E42" i="35"/>
  <c r="E35" i="35"/>
  <c r="E36" i="35"/>
  <c r="E37" i="35"/>
  <c r="E38" i="35"/>
  <c r="E39" i="35"/>
  <c r="E40" i="35"/>
  <c r="E34" i="35"/>
  <c r="E24" i="35"/>
  <c r="E25" i="35"/>
  <c r="E26" i="35"/>
  <c r="E27" i="35"/>
  <c r="E28" i="35"/>
  <c r="E29" i="35"/>
  <c r="E30" i="35"/>
  <c r="E31" i="35"/>
  <c r="E32" i="35"/>
  <c r="E23" i="35"/>
  <c r="E12" i="35"/>
  <c r="E13" i="35"/>
  <c r="E14" i="35"/>
  <c r="E15" i="35"/>
  <c r="E16" i="35"/>
  <c r="E17" i="35"/>
  <c r="E18" i="35"/>
  <c r="E19" i="35"/>
  <c r="E20" i="35"/>
  <c r="E21" i="35"/>
  <c r="E11" i="35"/>
  <c r="G21" i="35" l="1"/>
  <c r="H21" i="35" s="1"/>
  <c r="G1095" i="35"/>
  <c r="G1096" i="35"/>
  <c r="G1094" i="35"/>
  <c r="G1099" i="35"/>
  <c r="G1100" i="35"/>
  <c r="G1098" i="35"/>
  <c r="G1102" i="35"/>
  <c r="G1105" i="35"/>
  <c r="G1106" i="35"/>
  <c r="G1107" i="35"/>
  <c r="G1108" i="35"/>
  <c r="G1109" i="35"/>
  <c r="G1110" i="35"/>
  <c r="G1111" i="35"/>
  <c r="G1104" i="35"/>
  <c r="G1114" i="35"/>
  <c r="G1115" i="35"/>
  <c r="G1116" i="35"/>
  <c r="G1117" i="35"/>
  <c r="G1118" i="35"/>
  <c r="G1119" i="35"/>
  <c r="G1120" i="35"/>
  <c r="G1121" i="35"/>
  <c r="G1113" i="35"/>
  <c r="G1124" i="35"/>
  <c r="G1125" i="35"/>
  <c r="G1126" i="35"/>
  <c r="G1127" i="35"/>
  <c r="G1128" i="35"/>
  <c r="G1129" i="35"/>
  <c r="G1130" i="35"/>
  <c r="G1123" i="35"/>
  <c r="G1133" i="35"/>
  <c r="G1134" i="35"/>
  <c r="G1135" i="35"/>
  <c r="G1136" i="35"/>
  <c r="G1132" i="35"/>
  <c r="G1139" i="35"/>
  <c r="G1140" i="35"/>
  <c r="G1138" i="35"/>
  <c r="G1143" i="35"/>
  <c r="G1144" i="35"/>
  <c r="G1145" i="35"/>
  <c r="G1146" i="35"/>
  <c r="G1147" i="35"/>
  <c r="G1148" i="35"/>
  <c r="G1149" i="35"/>
  <c r="G1150" i="35"/>
  <c r="G1151" i="35"/>
  <c r="G1142" i="35"/>
  <c r="G1153" i="35"/>
  <c r="G1154" i="35"/>
  <c r="G1155" i="35"/>
  <c r="G1156" i="35"/>
  <c r="G1157" i="35"/>
  <c r="G1158" i="35"/>
  <c r="G1159" i="35"/>
  <c r="G1160" i="35"/>
  <c r="G1161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63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76" i="35"/>
  <c r="G1189" i="35"/>
  <c r="G1190" i="35"/>
  <c r="G1191" i="35"/>
  <c r="G1193" i="35"/>
  <c r="H1193" i="35" s="1"/>
  <c r="G1194" i="35"/>
  <c r="I47" i="34" l="1"/>
  <c r="J47" i="34" s="1"/>
  <c r="G12" i="45" l="1"/>
  <c r="G1031" i="35" l="1"/>
  <c r="H1031" i="35" s="1"/>
  <c r="G1032" i="35"/>
  <c r="H1032" i="35" s="1"/>
  <c r="G1033" i="35"/>
  <c r="H1033" i="35" s="1"/>
  <c r="G1034" i="35"/>
  <c r="H1034" i="35" s="1"/>
  <c r="G1035" i="35"/>
  <c r="H1035" i="35" s="1"/>
  <c r="G1036" i="35"/>
  <c r="H1036" i="35" s="1"/>
  <c r="G1037" i="35"/>
  <c r="H1037" i="35" s="1"/>
  <c r="G1038" i="35"/>
  <c r="H1038" i="35" s="1"/>
  <c r="G1039" i="35"/>
  <c r="H1039" i="35" s="1"/>
  <c r="G1040" i="35"/>
  <c r="H1040" i="35" s="1"/>
  <c r="G1041" i="35"/>
  <c r="H1041" i="35" s="1"/>
  <c r="G1030" i="35"/>
  <c r="H1030" i="35" s="1"/>
  <c r="G1000" i="35"/>
  <c r="G1001" i="35"/>
  <c r="G999" i="35"/>
  <c r="G1005" i="35"/>
  <c r="H1005" i="35" s="1"/>
  <c r="G1006" i="35"/>
  <c r="G1007" i="35"/>
  <c r="H1007" i="35" s="1"/>
  <c r="G1008" i="35"/>
  <c r="H1008" i="35" s="1"/>
  <c r="G1009" i="35"/>
  <c r="H1009" i="35" s="1"/>
  <c r="G1010" i="35"/>
  <c r="H1010" i="35" s="1"/>
  <c r="G1011" i="35"/>
  <c r="H1011" i="35" s="1"/>
  <c r="G1012" i="35"/>
  <c r="H1012" i="35" s="1"/>
  <c r="G1013" i="35"/>
  <c r="H1013" i="35" s="1"/>
  <c r="G1014" i="35"/>
  <c r="H1014" i="35" s="1"/>
  <c r="G1015" i="35"/>
  <c r="H1015" i="35" s="1"/>
  <c r="G1016" i="35"/>
  <c r="H1016" i="35" s="1"/>
  <c r="G1017" i="35"/>
  <c r="H1017" i="35" s="1"/>
  <c r="G1018" i="35"/>
  <c r="H1018" i="35" s="1"/>
  <c r="G1019" i="35"/>
  <c r="H1019" i="35" s="1"/>
  <c r="G1020" i="35"/>
  <c r="H1020" i="35" s="1"/>
  <c r="G1021" i="35"/>
  <c r="H1021" i="35" s="1"/>
  <c r="G1022" i="35"/>
  <c r="H1022" i="35" s="1"/>
  <c r="G1023" i="35"/>
  <c r="H1023" i="35" s="1"/>
  <c r="G1024" i="35"/>
  <c r="H1024" i="35" s="1"/>
  <c r="G1025" i="35"/>
  <c r="H1025" i="35" s="1"/>
  <c r="G1026" i="35"/>
  <c r="H1026" i="35" s="1"/>
  <c r="G1027" i="35"/>
  <c r="H1027" i="35" s="1"/>
  <c r="G1028" i="35"/>
  <c r="H1028" i="35" s="1"/>
  <c r="G1004" i="35"/>
  <c r="H1004" i="35" s="1"/>
  <c r="H1006" i="35"/>
  <c r="G787" i="35"/>
  <c r="G788" i="35"/>
  <c r="G789" i="35"/>
  <c r="G790" i="35"/>
  <c r="G791" i="35"/>
  <c r="G792" i="35"/>
  <c r="G793" i="35"/>
  <c r="G326" i="35" l="1"/>
  <c r="G327" i="35"/>
  <c r="G328" i="35"/>
  <c r="G329" i="35"/>
  <c r="G330" i="35"/>
  <c r="G331" i="35"/>
  <c r="G332" i="35"/>
  <c r="G333" i="35"/>
  <c r="G336" i="35"/>
  <c r="G337" i="35"/>
  <c r="G338" i="35"/>
  <c r="G339" i="35"/>
  <c r="G340" i="35"/>
  <c r="G341" i="35"/>
  <c r="G342" i="35"/>
  <c r="G343" i="35"/>
  <c r="G344" i="35"/>
  <c r="G345" i="35"/>
  <c r="G275" i="35"/>
  <c r="H275" i="35" s="1"/>
  <c r="G276" i="35"/>
  <c r="H276" i="35" s="1"/>
  <c r="G277" i="35"/>
  <c r="H277" i="35" s="1"/>
  <c r="G278" i="35"/>
  <c r="H278" i="35" s="1"/>
  <c r="G279" i="35"/>
  <c r="H279" i="35" s="1"/>
  <c r="G280" i="35"/>
  <c r="H280" i="35" s="1"/>
  <c r="G281" i="35"/>
  <c r="H281" i="35" s="1"/>
  <c r="G282" i="35"/>
  <c r="H282" i="35" s="1"/>
  <c r="G283" i="35"/>
  <c r="H283" i="35" s="1"/>
  <c r="G284" i="35"/>
  <c r="H284" i="35" s="1"/>
  <c r="G285" i="35"/>
  <c r="H285" i="35" s="1"/>
  <c r="G286" i="35"/>
  <c r="H286" i="35" s="1"/>
  <c r="G287" i="35"/>
  <c r="H287" i="35" s="1"/>
  <c r="G288" i="35"/>
  <c r="H288" i="35" s="1"/>
  <c r="G289" i="35"/>
  <c r="H289" i="35" s="1"/>
  <c r="G290" i="35"/>
  <c r="H290" i="35" s="1"/>
  <c r="G291" i="35"/>
  <c r="H291" i="35" s="1"/>
  <c r="G292" i="35"/>
  <c r="H292" i="35" s="1"/>
  <c r="G159" i="35"/>
  <c r="G160" i="35"/>
  <c r="G161" i="35"/>
  <c r="G162" i="35"/>
  <c r="G163" i="35"/>
  <c r="G164" i="35"/>
  <c r="G165" i="35"/>
  <c r="G166" i="35"/>
  <c r="G167" i="35"/>
  <c r="G147" i="35"/>
  <c r="G148" i="35"/>
  <c r="G149" i="35"/>
  <c r="G150" i="35"/>
  <c r="G151" i="35"/>
  <c r="G152" i="35"/>
  <c r="G153" i="35"/>
  <c r="G154" i="35"/>
  <c r="G155" i="35"/>
  <c r="G156" i="35"/>
  <c r="G26" i="35" l="1"/>
  <c r="G27" i="35"/>
  <c r="G28" i="35"/>
  <c r="G29" i="35"/>
  <c r="G30" i="35"/>
  <c r="G31" i="35"/>
  <c r="G32" i="35"/>
  <c r="G43" i="35"/>
  <c r="G44" i="35"/>
  <c r="G45" i="35"/>
  <c r="G46" i="35"/>
  <c r="G47" i="35"/>
  <c r="G48" i="35"/>
  <c r="G49" i="35"/>
  <c r="G52" i="35"/>
  <c r="G53" i="35"/>
  <c r="G54" i="35"/>
  <c r="G55" i="35"/>
  <c r="G56" i="35"/>
  <c r="G57" i="35"/>
  <c r="G60" i="35"/>
  <c r="G61" i="35"/>
  <c r="G62" i="35"/>
  <c r="G63" i="35"/>
  <c r="G64" i="35"/>
  <c r="G65" i="35"/>
  <c r="G66" i="35"/>
  <c r="G133" i="35"/>
  <c r="G134" i="35"/>
  <c r="G135" i="35"/>
  <c r="G136" i="35"/>
  <c r="G137" i="35"/>
  <c r="G138" i="35"/>
  <c r="G139" i="35"/>
  <c r="G140" i="35"/>
  <c r="G141" i="35"/>
  <c r="G142" i="35"/>
  <c r="G143" i="35"/>
  <c r="G123" i="35"/>
  <c r="G124" i="35"/>
  <c r="G125" i="35"/>
  <c r="G126" i="35"/>
  <c r="G127" i="35"/>
  <c r="G128" i="35"/>
  <c r="G129" i="35"/>
  <c r="G130" i="35"/>
  <c r="G83" i="35"/>
  <c r="G84" i="35"/>
  <c r="G85" i="35"/>
  <c r="G86" i="35"/>
  <c r="G87" i="35"/>
  <c r="G88" i="35"/>
  <c r="G89" i="35"/>
  <c r="G90" i="35"/>
  <c r="G91" i="35"/>
  <c r="G92" i="35"/>
  <c r="G93" i="35"/>
  <c r="G76" i="35"/>
  <c r="G69" i="35"/>
  <c r="G70" i="35"/>
  <c r="G71" i="35"/>
  <c r="G72" i="35"/>
  <c r="G73" i="35"/>
  <c r="G74" i="35"/>
  <c r="G75" i="35"/>
  <c r="G77" i="35"/>
  <c r="G78" i="35"/>
  <c r="G79" i="35"/>
  <c r="G80" i="35"/>
  <c r="G35" i="35"/>
  <c r="G36" i="35"/>
  <c r="G37" i="35"/>
  <c r="G38" i="35"/>
  <c r="G39" i="35"/>
  <c r="G40" i="35"/>
  <c r="G34" i="35"/>
  <c r="G24" i="35"/>
  <c r="G25" i="35"/>
  <c r="G12" i="35"/>
  <c r="G13" i="35"/>
  <c r="G14" i="35"/>
  <c r="G15" i="35"/>
  <c r="G16" i="35"/>
  <c r="G17" i="35"/>
  <c r="G18" i="35"/>
  <c r="G19" i="35"/>
  <c r="G20" i="35"/>
  <c r="G11" i="35"/>
  <c r="G1082" i="35" l="1"/>
  <c r="G1083" i="35"/>
  <c r="G1084" i="35"/>
  <c r="G1085" i="35"/>
  <c r="G1086" i="35"/>
  <c r="G1087" i="35"/>
  <c r="G1088" i="35"/>
  <c r="G1089" i="35"/>
  <c r="G1090" i="35"/>
  <c r="G1091" i="35"/>
  <c r="G1081" i="35"/>
  <c r="G1070" i="35"/>
  <c r="G1071" i="35"/>
  <c r="G1072" i="35"/>
  <c r="G1073" i="35"/>
  <c r="G1074" i="35"/>
  <c r="G1075" i="35"/>
  <c r="G1076" i="35"/>
  <c r="G1077" i="35"/>
  <c r="G1078" i="35"/>
  <c r="G1079" i="35"/>
  <c r="G1069" i="35"/>
  <c r="G1057" i="35"/>
  <c r="G1058" i="35"/>
  <c r="G1059" i="35"/>
  <c r="G1060" i="35"/>
  <c r="G1061" i="35"/>
  <c r="G1062" i="35"/>
  <c r="G1063" i="35"/>
  <c r="G1064" i="35"/>
  <c r="G1065" i="35"/>
  <c r="G1066" i="35"/>
  <c r="G1056" i="35"/>
  <c r="G1045" i="35"/>
  <c r="G1046" i="35"/>
  <c r="G1047" i="35"/>
  <c r="G1048" i="35"/>
  <c r="G1049" i="35"/>
  <c r="G1050" i="35"/>
  <c r="G1051" i="35"/>
  <c r="G1052" i="35"/>
  <c r="G1053" i="35"/>
  <c r="G1054" i="35"/>
  <c r="G1044" i="35"/>
  <c r="G984" i="35"/>
  <c r="G983" i="35"/>
  <c r="G982" i="35"/>
  <c r="G981" i="35"/>
  <c r="G980" i="35"/>
  <c r="G979" i="35"/>
  <c r="G978" i="35"/>
  <c r="G977" i="35"/>
  <c r="G976" i="35"/>
  <c r="G975" i="35"/>
  <c r="G974" i="35"/>
  <c r="G973" i="35"/>
  <c r="G971" i="35"/>
  <c r="G970" i="35"/>
  <c r="G969" i="35"/>
  <c r="G968" i="35"/>
  <c r="G967" i="35"/>
  <c r="G966" i="35"/>
  <c r="G965" i="35"/>
  <c r="G964" i="35"/>
  <c r="G963" i="35"/>
  <c r="G962" i="35"/>
  <c r="G961" i="35"/>
  <c r="G960" i="35"/>
  <c r="G959" i="35"/>
  <c r="G957" i="35"/>
  <c r="G956" i="35"/>
  <c r="G955" i="35"/>
  <c r="G954" i="35"/>
  <c r="G953" i="35"/>
  <c r="G952" i="35"/>
  <c r="G951" i="35"/>
  <c r="G950" i="35"/>
  <c r="G949" i="35"/>
  <c r="G948" i="35"/>
  <c r="G947" i="35"/>
  <c r="G946" i="35"/>
  <c r="G944" i="35"/>
  <c r="G943" i="35"/>
  <c r="G942" i="35"/>
  <c r="G941" i="35"/>
  <c r="G940" i="35"/>
  <c r="G939" i="35"/>
  <c r="G938" i="35"/>
  <c r="G937" i="35"/>
  <c r="G936" i="35"/>
  <c r="G935" i="35"/>
  <c r="G934" i="35"/>
  <c r="G933" i="35"/>
  <c r="G932" i="35"/>
  <c r="G930" i="35"/>
  <c r="G929" i="35"/>
  <c r="G928" i="35"/>
  <c r="G927" i="35"/>
  <c r="G926" i="35"/>
  <c r="G925" i="35"/>
  <c r="G924" i="35"/>
  <c r="G923" i="35"/>
  <c r="G922" i="35"/>
  <c r="G921" i="35"/>
  <c r="G920" i="35"/>
  <c r="G919" i="35"/>
  <c r="G917" i="35"/>
  <c r="G916" i="35"/>
  <c r="G915" i="35"/>
  <c r="G914" i="35"/>
  <c r="G913" i="35"/>
  <c r="G912" i="35"/>
  <c r="G911" i="35"/>
  <c r="G910" i="35"/>
  <c r="G909" i="35"/>
  <c r="G908" i="35"/>
  <c r="G907" i="35"/>
  <c r="G906" i="35"/>
  <c r="G905" i="35"/>
  <c r="G903" i="35"/>
  <c r="G902" i="35"/>
  <c r="G901" i="35"/>
  <c r="G900" i="35"/>
  <c r="G899" i="35"/>
  <c r="G898" i="35"/>
  <c r="G897" i="35"/>
  <c r="G896" i="35"/>
  <c r="G894" i="35"/>
  <c r="G893" i="35"/>
  <c r="G892" i="35"/>
  <c r="G891" i="35"/>
  <c r="G890" i="35"/>
  <c r="G889" i="35"/>
  <c r="G888" i="35"/>
  <c r="G886" i="35"/>
  <c r="G885" i="35"/>
  <c r="G884" i="35"/>
  <c r="G883" i="35"/>
  <c r="G882" i="35"/>
  <c r="G881" i="35"/>
  <c r="G880" i="35"/>
  <c r="G879" i="35"/>
  <c r="G877" i="35"/>
  <c r="G876" i="35"/>
  <c r="G875" i="35"/>
  <c r="G874" i="35"/>
  <c r="G873" i="35"/>
  <c r="G872" i="35"/>
  <c r="G871" i="35"/>
  <c r="G869" i="35"/>
  <c r="G868" i="35"/>
  <c r="G867" i="35"/>
  <c r="G866" i="35"/>
  <c r="G865" i="35"/>
  <c r="G864" i="35"/>
  <c r="G863" i="35"/>
  <c r="G862" i="35"/>
  <c r="G861" i="35"/>
  <c r="G860" i="35"/>
  <c r="G858" i="35"/>
  <c r="G857" i="35"/>
  <c r="G856" i="35"/>
  <c r="G855" i="35"/>
  <c r="G854" i="35"/>
  <c r="G853" i="35"/>
  <c r="G852" i="35"/>
  <c r="G851" i="35"/>
  <c r="G850" i="35"/>
  <c r="G849" i="35"/>
  <c r="G848" i="35"/>
  <c r="G843" i="35" l="1"/>
  <c r="G844" i="35"/>
  <c r="G845" i="35"/>
  <c r="G842" i="35"/>
  <c r="G840" i="35"/>
  <c r="G839" i="35"/>
  <c r="G838" i="35"/>
  <c r="G837" i="35"/>
  <c r="G836" i="35"/>
  <c r="G831" i="35"/>
  <c r="G832" i="35"/>
  <c r="G833" i="35"/>
  <c r="G834" i="35"/>
  <c r="G830" i="35"/>
  <c r="G818" i="35"/>
  <c r="G819" i="35"/>
  <c r="G820" i="35"/>
  <c r="G821" i="35"/>
  <c r="G822" i="35"/>
  <c r="G823" i="35"/>
  <c r="G824" i="35"/>
  <c r="G825" i="35"/>
  <c r="G826" i="35"/>
  <c r="G827" i="35"/>
  <c r="G828" i="35"/>
  <c r="G817" i="35"/>
  <c r="G809" i="35"/>
  <c r="G810" i="35"/>
  <c r="G811" i="35"/>
  <c r="G812" i="35"/>
  <c r="G813" i="35"/>
  <c r="G814" i="35"/>
  <c r="G815" i="35"/>
  <c r="G808" i="35"/>
  <c r="G796" i="35"/>
  <c r="G797" i="35"/>
  <c r="G798" i="35"/>
  <c r="G799" i="35"/>
  <c r="G800" i="35"/>
  <c r="G801" i="35"/>
  <c r="G802" i="35"/>
  <c r="G803" i="35"/>
  <c r="G804" i="35"/>
  <c r="G805" i="35"/>
  <c r="G806" i="35"/>
  <c r="G795" i="35"/>
  <c r="G786" i="35"/>
  <c r="G784" i="35"/>
  <c r="G783" i="35"/>
  <c r="G782" i="35"/>
  <c r="G781" i="35"/>
  <c r="G780" i="35"/>
  <c r="G779" i="35"/>
  <c r="G778" i="35"/>
  <c r="G777" i="35"/>
  <c r="G776" i="35"/>
  <c r="G775" i="35"/>
  <c r="G774" i="35"/>
  <c r="G773" i="35"/>
  <c r="G771" i="35"/>
  <c r="G770" i="35"/>
  <c r="G769" i="35"/>
  <c r="G768" i="35"/>
  <c r="G767" i="35"/>
  <c r="G766" i="35"/>
  <c r="G765" i="35"/>
  <c r="G764" i="35"/>
  <c r="G763" i="35"/>
  <c r="G762" i="35"/>
  <c r="G761" i="35"/>
  <c r="G760" i="35"/>
  <c r="G759" i="35"/>
  <c r="G757" i="35"/>
  <c r="G756" i="35"/>
  <c r="G755" i="35"/>
  <c r="G754" i="35"/>
  <c r="G753" i="35"/>
  <c r="G752" i="35"/>
  <c r="G751" i="35"/>
  <c r="G750" i="35"/>
  <c r="G749" i="35"/>
  <c r="G748" i="35"/>
  <c r="G747" i="35"/>
  <c r="G746" i="35"/>
  <c r="G744" i="35"/>
  <c r="G743" i="35"/>
  <c r="G742" i="35"/>
  <c r="G741" i="35"/>
  <c r="G740" i="35"/>
  <c r="G739" i="35"/>
  <c r="G738" i="35"/>
  <c r="G737" i="35"/>
  <c r="G736" i="35"/>
  <c r="G735" i="35"/>
  <c r="G734" i="35"/>
  <c r="G733" i="35"/>
  <c r="G732" i="35"/>
  <c r="G730" i="35"/>
  <c r="G729" i="35"/>
  <c r="G728" i="35"/>
  <c r="G727" i="35"/>
  <c r="G726" i="35"/>
  <c r="G725" i="35"/>
  <c r="G724" i="35"/>
  <c r="G723" i="35"/>
  <c r="G722" i="35"/>
  <c r="G721" i="35"/>
  <c r="G720" i="35"/>
  <c r="G719" i="35"/>
  <c r="G717" i="35"/>
  <c r="G716" i="35"/>
  <c r="G715" i="35"/>
  <c r="G714" i="35"/>
  <c r="G713" i="35"/>
  <c r="G712" i="35"/>
  <c r="G711" i="35"/>
  <c r="G710" i="35"/>
  <c r="G709" i="35"/>
  <c r="G708" i="35"/>
  <c r="G707" i="35"/>
  <c r="G706" i="35"/>
  <c r="G705" i="35"/>
  <c r="G703" i="35"/>
  <c r="G702" i="35"/>
  <c r="G701" i="35"/>
  <c r="G700" i="35"/>
  <c r="G699" i="35"/>
  <c r="G698" i="35"/>
  <c r="G697" i="35"/>
  <c r="G696" i="35"/>
  <c r="G694" i="35"/>
  <c r="G693" i="35"/>
  <c r="G692" i="35"/>
  <c r="G691" i="35"/>
  <c r="G690" i="35"/>
  <c r="G689" i="35"/>
  <c r="G688" i="35"/>
  <c r="G686" i="35"/>
  <c r="G685" i="35"/>
  <c r="G684" i="35"/>
  <c r="G683" i="35"/>
  <c r="G682" i="35"/>
  <c r="G681" i="35"/>
  <c r="G680" i="35"/>
  <c r="G679" i="35"/>
  <c r="G677" i="35"/>
  <c r="G676" i="35"/>
  <c r="G675" i="35"/>
  <c r="G674" i="35"/>
  <c r="G673" i="35"/>
  <c r="G672" i="35"/>
  <c r="G671" i="35"/>
  <c r="G661" i="35"/>
  <c r="G662" i="35"/>
  <c r="G663" i="35"/>
  <c r="G664" i="35"/>
  <c r="G665" i="35"/>
  <c r="G666" i="35"/>
  <c r="G667" i="35"/>
  <c r="G668" i="35"/>
  <c r="G669" i="35"/>
  <c r="G660" i="35"/>
  <c r="G649" i="35"/>
  <c r="G650" i="35"/>
  <c r="G651" i="35"/>
  <c r="G652" i="35"/>
  <c r="G653" i="35"/>
  <c r="G654" i="35"/>
  <c r="G655" i="35"/>
  <c r="G656" i="35"/>
  <c r="G657" i="35"/>
  <c r="G658" i="35"/>
  <c r="G648" i="35"/>
  <c r="G637" i="35"/>
  <c r="G636" i="35"/>
  <c r="G635" i="35"/>
  <c r="G634" i="35"/>
  <c r="G633" i="35"/>
  <c r="G632" i="35"/>
  <c r="G631" i="35"/>
  <c r="G630" i="35"/>
  <c r="G629" i="35"/>
  <c r="G628" i="35"/>
  <c r="G627" i="35"/>
  <c r="G626" i="35"/>
  <c r="G624" i="35"/>
  <c r="G623" i="35"/>
  <c r="G622" i="35"/>
  <c r="G621" i="35"/>
  <c r="G620" i="35"/>
  <c r="G619" i="35"/>
  <c r="G618" i="35"/>
  <c r="G617" i="35"/>
  <c r="G616" i="35"/>
  <c r="G615" i="35"/>
  <c r="G614" i="35"/>
  <c r="G613" i="35"/>
  <c r="G612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6" i="35"/>
  <c r="G555" i="35"/>
  <c r="G554" i="35"/>
  <c r="G553" i="35"/>
  <c r="G552" i="35"/>
  <c r="G551" i="35"/>
  <c r="G550" i="35"/>
  <c r="G549" i="35"/>
  <c r="G547" i="35"/>
  <c r="G546" i="35"/>
  <c r="G545" i="35"/>
  <c r="G544" i="35"/>
  <c r="G543" i="35"/>
  <c r="G542" i="35"/>
  <c r="G541" i="35"/>
  <c r="G539" i="35"/>
  <c r="G538" i="35"/>
  <c r="G537" i="35"/>
  <c r="G536" i="35"/>
  <c r="G535" i="35"/>
  <c r="G534" i="35"/>
  <c r="G533" i="35"/>
  <c r="G532" i="35"/>
  <c r="G530" i="35"/>
  <c r="G529" i="35"/>
  <c r="G528" i="35"/>
  <c r="G527" i="35"/>
  <c r="G526" i="35"/>
  <c r="G525" i="35"/>
  <c r="G524" i="35"/>
  <c r="G522" i="35"/>
  <c r="G521" i="35"/>
  <c r="G520" i="35"/>
  <c r="G519" i="35"/>
  <c r="G518" i="35"/>
  <c r="G517" i="35"/>
  <c r="G516" i="35"/>
  <c r="G515" i="35"/>
  <c r="G513" i="35"/>
  <c r="G512" i="35"/>
  <c r="G511" i="35"/>
  <c r="G510" i="35"/>
  <c r="G509" i="35"/>
  <c r="G508" i="35"/>
  <c r="G507" i="35"/>
  <c r="G505" i="35"/>
  <c r="G504" i="35"/>
  <c r="G503" i="35"/>
  <c r="G502" i="35"/>
  <c r="G501" i="35"/>
  <c r="G500" i="35"/>
  <c r="G499" i="35"/>
  <c r="G498" i="35"/>
  <c r="G497" i="35"/>
  <c r="G496" i="35"/>
  <c r="G494" i="35"/>
  <c r="G493" i="35"/>
  <c r="G492" i="35"/>
  <c r="G491" i="35"/>
  <c r="G490" i="35"/>
  <c r="G489" i="35"/>
  <c r="G488" i="35"/>
  <c r="G487" i="35"/>
  <c r="G486" i="35"/>
  <c r="G485" i="35"/>
  <c r="G484" i="35"/>
  <c r="G482" i="35"/>
  <c r="G481" i="35"/>
  <c r="G480" i="35"/>
  <c r="G479" i="35"/>
  <c r="G478" i="35"/>
  <c r="G477" i="35"/>
  <c r="G476" i="35"/>
  <c r="G475" i="35"/>
  <c r="G474" i="35"/>
  <c r="G471" i="35" l="1"/>
  <c r="G470" i="35"/>
  <c r="G469" i="35"/>
  <c r="G468" i="35"/>
  <c r="G467" i="35"/>
  <c r="G466" i="35"/>
  <c r="G465" i="35"/>
  <c r="G464" i="35"/>
  <c r="G463" i="35"/>
  <c r="G462" i="35"/>
  <c r="G461" i="35"/>
  <c r="G460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0" i="35"/>
  <c r="G389" i="35"/>
  <c r="G388" i="35"/>
  <c r="G387" i="35"/>
  <c r="G386" i="35"/>
  <c r="G385" i="35"/>
  <c r="G384" i="35"/>
  <c r="G383" i="35"/>
  <c r="G381" i="35"/>
  <c r="G380" i="35"/>
  <c r="G379" i="35"/>
  <c r="G378" i="35"/>
  <c r="G377" i="35"/>
  <c r="G376" i="35"/>
  <c r="G375" i="35"/>
  <c r="G373" i="35"/>
  <c r="G372" i="35"/>
  <c r="G371" i="35"/>
  <c r="G370" i="35"/>
  <c r="G369" i="35"/>
  <c r="G368" i="35"/>
  <c r="G367" i="35"/>
  <c r="G366" i="35"/>
  <c r="G364" i="35"/>
  <c r="G363" i="35"/>
  <c r="G362" i="35"/>
  <c r="G361" i="35"/>
  <c r="G360" i="35"/>
  <c r="G359" i="35"/>
  <c r="G358" i="35"/>
  <c r="G356" i="35"/>
  <c r="G355" i="35"/>
  <c r="G354" i="35"/>
  <c r="G353" i="35"/>
  <c r="G352" i="35"/>
  <c r="G351" i="35"/>
  <c r="G350" i="35"/>
  <c r="G349" i="35"/>
  <c r="G348" i="35"/>
  <c r="G347" i="35"/>
  <c r="G335" i="35"/>
  <c r="G325" i="35"/>
  <c r="G308" i="35"/>
  <c r="G309" i="35"/>
  <c r="G310" i="35"/>
  <c r="G311" i="35"/>
  <c r="G312" i="35"/>
  <c r="G313" i="35"/>
  <c r="G314" i="35"/>
  <c r="G315" i="35"/>
  <c r="G307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74" i="35"/>
  <c r="G273" i="35"/>
  <c r="G272" i="35"/>
  <c r="G271" i="35"/>
  <c r="G270" i="35"/>
  <c r="G269" i="35"/>
  <c r="G268" i="35"/>
  <c r="G267" i="35"/>
  <c r="G266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1" i="35"/>
  <c r="G200" i="35"/>
  <c r="G199" i="35"/>
  <c r="G198" i="35"/>
  <c r="G197" i="35"/>
  <c r="G196" i="35"/>
  <c r="G195" i="35"/>
  <c r="G194" i="35"/>
  <c r="G192" i="35"/>
  <c r="G191" i="35"/>
  <c r="G190" i="35"/>
  <c r="G189" i="35"/>
  <c r="G188" i="35"/>
  <c r="G187" i="35"/>
  <c r="G186" i="35"/>
  <c r="G184" i="35" l="1"/>
  <c r="G183" i="35"/>
  <c r="G182" i="35"/>
  <c r="G181" i="35"/>
  <c r="G180" i="35"/>
  <c r="G179" i="35"/>
  <c r="G178" i="35"/>
  <c r="G177" i="35"/>
  <c r="G175" i="35"/>
  <c r="G174" i="35"/>
  <c r="G173" i="35"/>
  <c r="G172" i="35"/>
  <c r="G171" i="35"/>
  <c r="G170" i="35"/>
  <c r="G169" i="35"/>
  <c r="G158" i="35"/>
  <c r="G132" i="35"/>
  <c r="G122" i="35"/>
  <c r="G146" i="35"/>
  <c r="G110" i="35"/>
  <c r="G111" i="35"/>
  <c r="G112" i="35"/>
  <c r="G113" i="35"/>
  <c r="G114" i="35"/>
  <c r="G115" i="35"/>
  <c r="G116" i="35"/>
  <c r="G117" i="35"/>
  <c r="G118" i="35"/>
  <c r="G119" i="35"/>
  <c r="G120" i="35"/>
  <c r="G109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95" i="35"/>
  <c r="G82" i="35"/>
  <c r="G68" i="35"/>
  <c r="G59" i="35"/>
  <c r="G51" i="35"/>
  <c r="G42" i="35"/>
  <c r="G23" i="35"/>
  <c r="H191" i="36"/>
  <c r="H189" i="36"/>
  <c r="H188" i="36"/>
  <c r="H185" i="36"/>
  <c r="H184" i="36"/>
  <c r="H182" i="36"/>
  <c r="H181" i="36"/>
  <c r="H177" i="36"/>
  <c r="H176" i="36"/>
  <c r="H171" i="36"/>
  <c r="H172" i="36"/>
  <c r="H170" i="36"/>
  <c r="H164" i="36"/>
  <c r="H165" i="36"/>
  <c r="H166" i="36"/>
  <c r="H167" i="36"/>
  <c r="H168" i="36"/>
  <c r="H163" i="36"/>
  <c r="H159" i="36"/>
  <c r="H160" i="36"/>
  <c r="H158" i="36"/>
  <c r="H154" i="36"/>
  <c r="H155" i="36"/>
  <c r="H153" i="36"/>
  <c r="H148" i="36"/>
  <c r="H149" i="36"/>
  <c r="H150" i="36"/>
  <c r="H151" i="36"/>
  <c r="H147" i="36"/>
  <c r="H129" i="36"/>
  <c r="H130" i="36"/>
  <c r="H131" i="36"/>
  <c r="H132" i="36"/>
  <c r="H133" i="36"/>
  <c r="H134" i="36"/>
  <c r="H135" i="36"/>
  <c r="H136" i="36"/>
  <c r="H137" i="36"/>
  <c r="H138" i="36"/>
  <c r="I138" i="36" s="1"/>
  <c r="H139" i="36"/>
  <c r="H128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12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94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75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59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43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27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11" i="36"/>
  <c r="D115" i="26"/>
  <c r="D109" i="26"/>
  <c r="J1129" i="34"/>
  <c r="D109" i="42" l="1"/>
  <c r="D113" i="42"/>
  <c r="D103" i="42"/>
  <c r="D74" i="42"/>
  <c r="D75" i="42"/>
  <c r="D56" i="42"/>
  <c r="D57" i="42"/>
  <c r="D46" i="42"/>
  <c r="E11" i="43" l="1"/>
  <c r="I273" i="36"/>
  <c r="I197" i="36"/>
  <c r="I194" i="36"/>
  <c r="I195" i="36"/>
  <c r="I196" i="36"/>
  <c r="I164" i="36"/>
  <c r="I159" i="36"/>
  <c r="I154" i="36"/>
  <c r="I148" i="36"/>
  <c r="H1088" i="35"/>
  <c r="H1089" i="35"/>
  <c r="H1090" i="35"/>
  <c r="H1091" i="35"/>
  <c r="H1076" i="35"/>
  <c r="H1077" i="35"/>
  <c r="H1078" i="35"/>
  <c r="H1079" i="35"/>
  <c r="H1057" i="35"/>
  <c r="H1058" i="35"/>
  <c r="H1059" i="35"/>
  <c r="H1060" i="35"/>
  <c r="H1061" i="35"/>
  <c r="H1062" i="35"/>
  <c r="H1063" i="35"/>
  <c r="H1064" i="35"/>
  <c r="H1065" i="35"/>
  <c r="H1066" i="35"/>
  <c r="H1050" i="35"/>
  <c r="H1051" i="35"/>
  <c r="H1052" i="35"/>
  <c r="H1053" i="35"/>
  <c r="H1054" i="35"/>
  <c r="D98" i="42" l="1"/>
  <c r="D99" i="42"/>
  <c r="D93" i="42"/>
  <c r="D94" i="42"/>
  <c r="D95" i="42"/>
  <c r="G42" i="45" l="1"/>
  <c r="G41" i="45"/>
  <c r="G40" i="45"/>
  <c r="G39" i="45"/>
  <c r="G38" i="45"/>
  <c r="G37" i="45"/>
  <c r="G35" i="45"/>
  <c r="G34" i="45"/>
  <c r="G33" i="45"/>
  <c r="G32" i="45"/>
  <c r="G31" i="45"/>
  <c r="G30" i="45"/>
  <c r="G24" i="45"/>
  <c r="G23" i="45"/>
  <c r="G22" i="45"/>
  <c r="G21" i="45"/>
  <c r="G20" i="45"/>
  <c r="G19" i="45"/>
  <c r="G17" i="45"/>
  <c r="G16" i="45"/>
  <c r="G15" i="45"/>
  <c r="G14" i="45"/>
  <c r="G13" i="45"/>
  <c r="E12" i="43" l="1"/>
  <c r="E13" i="43"/>
  <c r="E14" i="43"/>
  <c r="E15" i="43"/>
  <c r="E16" i="43"/>
  <c r="D116" i="42" l="1"/>
  <c r="D115" i="42"/>
  <c r="D114" i="42"/>
  <c r="D112" i="42"/>
  <c r="D111" i="42"/>
  <c r="D110" i="42"/>
  <c r="D106" i="42"/>
  <c r="D107" i="42"/>
  <c r="D104" i="42"/>
  <c r="D105" i="42"/>
  <c r="D101" i="42"/>
  <c r="D102" i="42"/>
  <c r="D89" i="42"/>
  <c r="D96" i="42"/>
  <c r="D97" i="42"/>
  <c r="D63" i="42"/>
  <c r="D62" i="42"/>
  <c r="D61" i="42"/>
  <c r="D68" i="42"/>
  <c r="D67" i="42"/>
  <c r="D66" i="42"/>
  <c r="D65" i="42"/>
  <c r="D72" i="42"/>
  <c r="D71" i="42"/>
  <c r="D70" i="42"/>
  <c r="D69" i="42"/>
  <c r="D73" i="42"/>
  <c r="D77" i="42"/>
  <c r="D76" i="42"/>
  <c r="D64" i="42"/>
  <c r="D90" i="42"/>
  <c r="D91" i="42"/>
  <c r="D92" i="42"/>
  <c r="D87" i="42"/>
  <c r="D86" i="42"/>
  <c r="D85" i="42"/>
  <c r="D88" i="42"/>
  <c r="D82" i="42"/>
  <c r="D83" i="42"/>
  <c r="D79" i="42"/>
  <c r="D80" i="42"/>
  <c r="D81" i="42"/>
  <c r="D58" i="42"/>
  <c r="D59" i="42"/>
  <c r="D55" i="42"/>
  <c r="D54" i="42"/>
  <c r="D53" i="42"/>
  <c r="D47" i="42"/>
  <c r="D44" i="42"/>
  <c r="D43" i="42"/>
  <c r="D41" i="42"/>
  <c r="D39" i="42"/>
  <c r="D38" i="42"/>
  <c r="D37" i="42"/>
  <c r="D12" i="42"/>
  <c r="D13" i="42"/>
  <c r="D14" i="42"/>
  <c r="D15" i="42"/>
  <c r="D16" i="42"/>
  <c r="D17" i="42"/>
  <c r="D18" i="42"/>
  <c r="D19" i="42"/>
  <c r="D20" i="42"/>
  <c r="D22" i="42"/>
  <c r="D23" i="42"/>
  <c r="D24" i="42"/>
  <c r="D25" i="42"/>
  <c r="D29" i="42"/>
  <c r="D30" i="42"/>
  <c r="D31" i="42"/>
  <c r="D51" i="42"/>
  <c r="D50" i="42"/>
  <c r="D49" i="42"/>
  <c r="D35" i="42"/>
  <c r="D34" i="42"/>
  <c r="D33" i="42"/>
  <c r="D28" i="42"/>
  <c r="D32" i="42"/>
  <c r="D27" i="42"/>
  <c r="I98" i="36" l="1"/>
  <c r="I104" i="36"/>
  <c r="I108" i="36"/>
  <c r="I144" i="36"/>
  <c r="I250" i="36"/>
  <c r="I269" i="36"/>
  <c r="I270" i="36"/>
  <c r="I271" i="36"/>
  <c r="I272" i="36"/>
  <c r="I274" i="36"/>
  <c r="I267" i="36"/>
  <c r="I266" i="36"/>
  <c r="I265" i="36"/>
  <c r="I264" i="36"/>
  <c r="I263" i="36"/>
  <c r="I262" i="36"/>
  <c r="I261" i="36"/>
  <c r="I260" i="36"/>
  <c r="H258" i="36"/>
  <c r="I258" i="36" s="1"/>
  <c r="H257" i="36"/>
  <c r="I257" i="36" s="1"/>
  <c r="I256" i="36"/>
  <c r="I255" i="36"/>
  <c r="H253" i="36"/>
  <c r="I253" i="36" s="1"/>
  <c r="I252" i="36"/>
  <c r="I251" i="36"/>
  <c r="I248" i="36"/>
  <c r="I247" i="36"/>
  <c r="I246" i="36"/>
  <c r="I245" i="36"/>
  <c r="I244" i="36"/>
  <c r="I243" i="36"/>
  <c r="I242" i="36"/>
  <c r="I241" i="36"/>
  <c r="I240" i="36"/>
  <c r="I239" i="36"/>
  <c r="I238" i="36"/>
  <c r="I237" i="36"/>
  <c r="I236" i="36"/>
  <c r="H234" i="36"/>
  <c r="I234" i="36" s="1"/>
  <c r="H233" i="36"/>
  <c r="I233" i="36" s="1"/>
  <c r="H232" i="36"/>
  <c r="I232" i="36" s="1"/>
  <c r="I231" i="36"/>
  <c r="I230" i="36"/>
  <c r="I229" i="36"/>
  <c r="I228" i="36"/>
  <c r="I227" i="36"/>
  <c r="I225" i="36"/>
  <c r="I224" i="36"/>
  <c r="I223" i="36"/>
  <c r="I222" i="36"/>
  <c r="I221" i="36"/>
  <c r="I220" i="36"/>
  <c r="I207" i="36"/>
  <c r="I206" i="36"/>
  <c r="I205" i="36"/>
  <c r="I204" i="36"/>
  <c r="I203" i="36"/>
  <c r="I202" i="36"/>
  <c r="I199" i="36"/>
  <c r="I198" i="36"/>
  <c r="I193" i="36"/>
  <c r="I191" i="36"/>
  <c r="I189" i="36"/>
  <c r="I188" i="36"/>
  <c r="I187" i="36"/>
  <c r="I185" i="36"/>
  <c r="I184" i="36"/>
  <c r="I182" i="36"/>
  <c r="I181" i="36"/>
  <c r="I180" i="36"/>
  <c r="I179" i="36"/>
  <c r="I177" i="36"/>
  <c r="I176" i="36"/>
  <c r="I175" i="36"/>
  <c r="I174" i="36"/>
  <c r="I172" i="36"/>
  <c r="I171" i="36"/>
  <c r="I170" i="36"/>
  <c r="I168" i="36"/>
  <c r="I167" i="36"/>
  <c r="I166" i="36"/>
  <c r="I165" i="36"/>
  <c r="I163" i="36"/>
  <c r="I160" i="36"/>
  <c r="I158" i="36"/>
  <c r="I155" i="36"/>
  <c r="I153" i="36"/>
  <c r="I151" i="36"/>
  <c r="I150" i="36"/>
  <c r="I149" i="36"/>
  <c r="I147" i="36"/>
  <c r="G146" i="36"/>
  <c r="H146" i="36" s="1"/>
  <c r="I146" i="36" s="1"/>
  <c r="H145" i="36"/>
  <c r="I145" i="36" s="1"/>
  <c r="H143" i="36"/>
  <c r="I143" i="36" s="1"/>
  <c r="H142" i="36"/>
  <c r="I142" i="36" s="1"/>
  <c r="H141" i="36"/>
  <c r="I141" i="36" s="1"/>
  <c r="I139" i="36"/>
  <c r="I137" i="36"/>
  <c r="I136" i="36"/>
  <c r="I135" i="36"/>
  <c r="I134" i="36"/>
  <c r="I133" i="36"/>
  <c r="I132" i="36"/>
  <c r="I131" i="36"/>
  <c r="I130" i="36"/>
  <c r="I129" i="36"/>
  <c r="I128" i="36"/>
  <c r="I126" i="36"/>
  <c r="I125" i="36"/>
  <c r="I124" i="36"/>
  <c r="I123" i="36"/>
  <c r="I122" i="36"/>
  <c r="I121" i="36"/>
  <c r="I120" i="36"/>
  <c r="I119" i="36"/>
  <c r="I118" i="36"/>
  <c r="I117" i="36"/>
  <c r="I116" i="36"/>
  <c r="I115" i="36"/>
  <c r="I114" i="36"/>
  <c r="I113" i="36"/>
  <c r="I112" i="36"/>
  <c r="H111" i="36"/>
  <c r="I111" i="36" s="1"/>
  <c r="I109" i="36"/>
  <c r="I107" i="36"/>
  <c r="I106" i="36"/>
  <c r="I105" i="36"/>
  <c r="I103" i="36"/>
  <c r="I102" i="36"/>
  <c r="I101" i="36"/>
  <c r="I100" i="36"/>
  <c r="I99" i="36"/>
  <c r="I97" i="36"/>
  <c r="I96" i="36"/>
  <c r="I95" i="36"/>
  <c r="I94" i="36"/>
  <c r="H93" i="36"/>
  <c r="I93" i="36" s="1"/>
  <c r="H92" i="36"/>
  <c r="I92" i="36" s="1"/>
  <c r="H91" i="36"/>
  <c r="I91" i="36" s="1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H317" i="35"/>
  <c r="H318" i="35"/>
  <c r="H319" i="35"/>
  <c r="H320" i="35"/>
  <c r="H321" i="35"/>
  <c r="H322" i="35"/>
  <c r="H639" i="35"/>
  <c r="H640" i="35"/>
  <c r="H641" i="35"/>
  <c r="H642" i="35"/>
  <c r="H643" i="35"/>
  <c r="H644" i="35"/>
  <c r="H645" i="35"/>
  <c r="H999" i="35"/>
  <c r="H1000" i="35"/>
  <c r="H1001" i="35"/>
  <c r="H1094" i="35"/>
  <c r="H1095" i="35"/>
  <c r="H1096" i="35"/>
  <c r="H1098" i="35"/>
  <c r="H1099" i="35"/>
  <c r="H1100" i="35"/>
  <c r="H1102" i="35"/>
  <c r="H1104" i="35"/>
  <c r="H1105" i="35"/>
  <c r="H1106" i="35"/>
  <c r="H1107" i="35"/>
  <c r="H1108" i="35"/>
  <c r="H1109" i="35"/>
  <c r="H1110" i="35"/>
  <c r="H1111" i="35"/>
  <c r="H1113" i="35"/>
  <c r="H1114" i="35"/>
  <c r="H1115" i="35"/>
  <c r="H1116" i="35"/>
  <c r="H1117" i="35"/>
  <c r="H1118" i="35"/>
  <c r="H1119" i="35"/>
  <c r="H1120" i="35"/>
  <c r="H1121" i="35"/>
  <c r="H1123" i="35"/>
  <c r="H1124" i="35"/>
  <c r="H1125" i="35"/>
  <c r="H1126" i="35"/>
  <c r="H1127" i="35"/>
  <c r="H1128" i="35"/>
  <c r="H1129" i="35"/>
  <c r="H1130" i="35"/>
  <c r="H1132" i="35"/>
  <c r="H1133" i="35"/>
  <c r="H1134" i="35"/>
  <c r="H1135" i="35"/>
  <c r="H1136" i="35"/>
  <c r="H1138" i="35"/>
  <c r="H1139" i="35"/>
  <c r="H1140" i="35"/>
  <c r="H1142" i="35"/>
  <c r="H1143" i="35"/>
  <c r="H1144" i="35"/>
  <c r="H1145" i="35"/>
  <c r="H1146" i="35"/>
  <c r="H1147" i="35"/>
  <c r="H1148" i="35"/>
  <c r="H1149" i="35"/>
  <c r="H1150" i="35"/>
  <c r="H1151" i="35"/>
  <c r="H1153" i="35"/>
  <c r="H1154" i="35"/>
  <c r="H1155" i="35"/>
  <c r="H1156" i="35"/>
  <c r="H1157" i="35"/>
  <c r="H1158" i="35"/>
  <c r="H1159" i="35"/>
  <c r="H1160" i="35"/>
  <c r="H1161" i="35"/>
  <c r="H1163" i="35"/>
  <c r="H1164" i="35"/>
  <c r="H1165" i="35"/>
  <c r="H1166" i="35"/>
  <c r="H1167" i="35"/>
  <c r="H1168" i="35"/>
  <c r="H1169" i="35"/>
  <c r="H1170" i="35"/>
  <c r="H1171" i="35"/>
  <c r="H1172" i="35"/>
  <c r="H1173" i="35"/>
  <c r="H1174" i="35"/>
  <c r="H1176" i="35"/>
  <c r="H1177" i="35"/>
  <c r="H1178" i="35"/>
  <c r="H1179" i="35"/>
  <c r="H1180" i="35"/>
  <c r="H1181" i="35"/>
  <c r="H1182" i="35"/>
  <c r="H1183" i="35"/>
  <c r="H1184" i="35"/>
  <c r="H1185" i="35"/>
  <c r="H1186" i="35"/>
  <c r="H1187" i="35"/>
  <c r="H1189" i="35"/>
  <c r="H1190" i="35"/>
  <c r="H1191" i="35"/>
  <c r="H1194" i="35"/>
  <c r="H1087" i="35"/>
  <c r="H1086" i="35"/>
  <c r="H1085" i="35"/>
  <c r="H1084" i="35"/>
  <c r="H1083" i="35"/>
  <c r="H1082" i="35"/>
  <c r="H1081" i="35"/>
  <c r="H1075" i="35"/>
  <c r="H1074" i="35"/>
  <c r="H1073" i="35"/>
  <c r="H1072" i="35"/>
  <c r="H1071" i="35"/>
  <c r="H1070" i="35"/>
  <c r="H1069" i="35"/>
  <c r="H1056" i="35"/>
  <c r="H1049" i="35"/>
  <c r="H1048" i="35"/>
  <c r="H1047" i="35"/>
  <c r="H1046" i="35"/>
  <c r="H1045" i="35"/>
  <c r="H1044" i="35"/>
  <c r="H984" i="35"/>
  <c r="H983" i="35"/>
  <c r="H982" i="35"/>
  <c r="H981" i="35"/>
  <c r="H980" i="35"/>
  <c r="H979" i="35"/>
  <c r="H978" i="35"/>
  <c r="H977" i="35"/>
  <c r="H976" i="35"/>
  <c r="H975" i="35"/>
  <c r="H974" i="35"/>
  <c r="H973" i="35"/>
  <c r="H971" i="35"/>
  <c r="H970" i="35"/>
  <c r="H969" i="35"/>
  <c r="H968" i="35"/>
  <c r="H967" i="35"/>
  <c r="H966" i="35"/>
  <c r="H965" i="35"/>
  <c r="H964" i="35"/>
  <c r="H963" i="35"/>
  <c r="H962" i="35"/>
  <c r="H961" i="35"/>
  <c r="H960" i="35"/>
  <c r="H959" i="35"/>
  <c r="H957" i="35"/>
  <c r="H956" i="35"/>
  <c r="H955" i="35"/>
  <c r="H954" i="35"/>
  <c r="H953" i="35"/>
  <c r="H952" i="35"/>
  <c r="H951" i="35"/>
  <c r="H950" i="35"/>
  <c r="H949" i="35"/>
  <c r="H948" i="35"/>
  <c r="H947" i="35"/>
  <c r="H946" i="35"/>
  <c r="H944" i="35"/>
  <c r="H943" i="35"/>
  <c r="H942" i="35"/>
  <c r="H941" i="35"/>
  <c r="H940" i="35"/>
  <c r="H939" i="35"/>
  <c r="H938" i="35"/>
  <c r="H937" i="35"/>
  <c r="H936" i="35"/>
  <c r="H935" i="35"/>
  <c r="H934" i="35"/>
  <c r="H933" i="35"/>
  <c r="H932" i="35"/>
  <c r="H930" i="35"/>
  <c r="H929" i="35"/>
  <c r="H928" i="35"/>
  <c r="H927" i="35"/>
  <c r="H926" i="35"/>
  <c r="H925" i="35"/>
  <c r="H924" i="35"/>
  <c r="H923" i="35"/>
  <c r="H922" i="35"/>
  <c r="H921" i="35"/>
  <c r="H920" i="35"/>
  <c r="H919" i="35"/>
  <c r="H917" i="35"/>
  <c r="H916" i="35"/>
  <c r="H915" i="35"/>
  <c r="H914" i="35"/>
  <c r="H913" i="35"/>
  <c r="H912" i="35"/>
  <c r="H911" i="35"/>
  <c r="H910" i="35"/>
  <c r="H909" i="35"/>
  <c r="H908" i="35"/>
  <c r="H907" i="35"/>
  <c r="H906" i="35"/>
  <c r="H905" i="35"/>
  <c r="H903" i="35"/>
  <c r="H902" i="35"/>
  <c r="H901" i="35"/>
  <c r="H900" i="35"/>
  <c r="H899" i="35"/>
  <c r="H898" i="35"/>
  <c r="H897" i="35"/>
  <c r="H896" i="35"/>
  <c r="H894" i="35"/>
  <c r="H893" i="35"/>
  <c r="H892" i="35"/>
  <c r="H891" i="35"/>
  <c r="H890" i="35"/>
  <c r="H889" i="35"/>
  <c r="H888" i="35"/>
  <c r="H886" i="35"/>
  <c r="H885" i="35"/>
  <c r="H884" i="35"/>
  <c r="H883" i="35"/>
  <c r="H882" i="35"/>
  <c r="H881" i="35"/>
  <c r="H880" i="35"/>
  <c r="H879" i="35"/>
  <c r="H877" i="35"/>
  <c r="H876" i="35"/>
  <c r="H875" i="35"/>
  <c r="H874" i="35"/>
  <c r="H873" i="35"/>
  <c r="H872" i="35"/>
  <c r="H871" i="35"/>
  <c r="H869" i="35"/>
  <c r="H868" i="35"/>
  <c r="H867" i="35"/>
  <c r="H866" i="35"/>
  <c r="H865" i="35"/>
  <c r="H864" i="35"/>
  <c r="H863" i="35"/>
  <c r="H862" i="35"/>
  <c r="H861" i="35"/>
  <c r="H860" i="35"/>
  <c r="H858" i="35"/>
  <c r="H857" i="35"/>
  <c r="H856" i="35"/>
  <c r="H855" i="35"/>
  <c r="H854" i="35"/>
  <c r="H853" i="35"/>
  <c r="H852" i="35"/>
  <c r="H851" i="35"/>
  <c r="H850" i="35"/>
  <c r="H849" i="35"/>
  <c r="H848" i="35"/>
  <c r="H845" i="35"/>
  <c r="H844" i="35"/>
  <c r="H843" i="35"/>
  <c r="H842" i="35"/>
  <c r="H840" i="35"/>
  <c r="H839" i="35"/>
  <c r="H838" i="35"/>
  <c r="H837" i="35"/>
  <c r="H836" i="35"/>
  <c r="H834" i="35"/>
  <c r="H833" i="35"/>
  <c r="H832" i="35"/>
  <c r="H831" i="35"/>
  <c r="H830" i="35"/>
  <c r="H828" i="35"/>
  <c r="H827" i="35"/>
  <c r="H826" i="35"/>
  <c r="H825" i="35"/>
  <c r="H824" i="35"/>
  <c r="H823" i="35"/>
  <c r="H822" i="35"/>
  <c r="H821" i="35"/>
  <c r="H820" i="35"/>
  <c r="H819" i="35"/>
  <c r="H818" i="35"/>
  <c r="H817" i="35"/>
  <c r="H815" i="35"/>
  <c r="H814" i="35"/>
  <c r="H813" i="35"/>
  <c r="H812" i="35"/>
  <c r="H811" i="35"/>
  <c r="H810" i="35"/>
  <c r="H809" i="35"/>
  <c r="H808" i="35"/>
  <c r="H806" i="35"/>
  <c r="H805" i="35"/>
  <c r="H804" i="35"/>
  <c r="H803" i="35"/>
  <c r="H802" i="35"/>
  <c r="H801" i="35"/>
  <c r="H800" i="35"/>
  <c r="H799" i="35"/>
  <c r="H798" i="35"/>
  <c r="H797" i="35"/>
  <c r="H796" i="35"/>
  <c r="H795" i="35"/>
  <c r="H793" i="35"/>
  <c r="H792" i="35"/>
  <c r="H791" i="35"/>
  <c r="H790" i="35"/>
  <c r="H789" i="35"/>
  <c r="H788" i="35"/>
  <c r="H787" i="35"/>
  <c r="H786" i="35"/>
  <c r="H784" i="35"/>
  <c r="H783" i="35"/>
  <c r="H782" i="35"/>
  <c r="H781" i="35"/>
  <c r="H780" i="35"/>
  <c r="H779" i="35"/>
  <c r="H778" i="35"/>
  <c r="H777" i="35"/>
  <c r="H776" i="35"/>
  <c r="H775" i="35"/>
  <c r="H774" i="35"/>
  <c r="H773" i="35"/>
  <c r="H771" i="35"/>
  <c r="H770" i="35"/>
  <c r="H769" i="35"/>
  <c r="H768" i="35"/>
  <c r="H767" i="35"/>
  <c r="H766" i="35"/>
  <c r="H765" i="35"/>
  <c r="H764" i="35"/>
  <c r="H763" i="35"/>
  <c r="H762" i="35"/>
  <c r="H761" i="35"/>
  <c r="H760" i="35"/>
  <c r="H759" i="35"/>
  <c r="H757" i="35"/>
  <c r="H756" i="35"/>
  <c r="H755" i="35"/>
  <c r="H754" i="35"/>
  <c r="H753" i="35"/>
  <c r="H752" i="35"/>
  <c r="H751" i="35"/>
  <c r="H750" i="35"/>
  <c r="H749" i="35"/>
  <c r="H748" i="35"/>
  <c r="H747" i="35"/>
  <c r="H746" i="35"/>
  <c r="H744" i="35"/>
  <c r="H743" i="35"/>
  <c r="H742" i="35"/>
  <c r="H741" i="35"/>
  <c r="H740" i="35"/>
  <c r="H739" i="35"/>
  <c r="H738" i="35"/>
  <c r="H737" i="35"/>
  <c r="H736" i="35"/>
  <c r="H735" i="35"/>
  <c r="H734" i="35"/>
  <c r="H733" i="35"/>
  <c r="H732" i="35"/>
  <c r="H730" i="35"/>
  <c r="H729" i="35"/>
  <c r="H728" i="35"/>
  <c r="H727" i="35"/>
  <c r="H726" i="35"/>
  <c r="H725" i="35"/>
  <c r="H724" i="35"/>
  <c r="H723" i="35"/>
  <c r="H722" i="35"/>
  <c r="H721" i="35"/>
  <c r="H720" i="35"/>
  <c r="H719" i="35"/>
  <c r="H717" i="35"/>
  <c r="H716" i="35"/>
  <c r="H715" i="35"/>
  <c r="H714" i="35"/>
  <c r="H713" i="35"/>
  <c r="H712" i="35"/>
  <c r="H711" i="35"/>
  <c r="H710" i="35"/>
  <c r="H709" i="35"/>
  <c r="H708" i="35"/>
  <c r="H707" i="35"/>
  <c r="H706" i="35"/>
  <c r="H705" i="35"/>
  <c r="H703" i="35"/>
  <c r="H702" i="35"/>
  <c r="H701" i="35"/>
  <c r="H700" i="35"/>
  <c r="H699" i="35"/>
  <c r="H698" i="35"/>
  <c r="H697" i="35"/>
  <c r="H696" i="35"/>
  <c r="H694" i="35"/>
  <c r="H693" i="35"/>
  <c r="H692" i="35"/>
  <c r="H691" i="35"/>
  <c r="H690" i="35"/>
  <c r="H689" i="35"/>
  <c r="H688" i="35"/>
  <c r="H686" i="35"/>
  <c r="H685" i="35"/>
  <c r="H684" i="35"/>
  <c r="H683" i="35"/>
  <c r="H682" i="35"/>
  <c r="H681" i="35"/>
  <c r="H680" i="35"/>
  <c r="H679" i="35"/>
  <c r="H677" i="35"/>
  <c r="H676" i="35"/>
  <c r="H675" i="35"/>
  <c r="H674" i="35"/>
  <c r="H673" i="35"/>
  <c r="H672" i="35"/>
  <c r="H671" i="35"/>
  <c r="H669" i="35"/>
  <c r="H668" i="35"/>
  <c r="H667" i="35"/>
  <c r="H666" i="35"/>
  <c r="H665" i="35"/>
  <c r="H664" i="35"/>
  <c r="H663" i="35"/>
  <c r="H662" i="35"/>
  <c r="H661" i="35"/>
  <c r="H660" i="35"/>
  <c r="H658" i="35"/>
  <c r="H657" i="35"/>
  <c r="H656" i="35"/>
  <c r="H655" i="35"/>
  <c r="H654" i="35"/>
  <c r="H653" i="35"/>
  <c r="H652" i="35"/>
  <c r="H651" i="35"/>
  <c r="H650" i="35"/>
  <c r="H649" i="35"/>
  <c r="H648" i="35"/>
  <c r="H637" i="35"/>
  <c r="H636" i="35"/>
  <c r="H635" i="35"/>
  <c r="H634" i="35"/>
  <c r="H633" i="35"/>
  <c r="H632" i="35"/>
  <c r="H631" i="35"/>
  <c r="H630" i="35"/>
  <c r="H629" i="35"/>
  <c r="H628" i="35"/>
  <c r="H627" i="35"/>
  <c r="H626" i="35"/>
  <c r="H624" i="35"/>
  <c r="H623" i="35"/>
  <c r="H622" i="35"/>
  <c r="H621" i="35"/>
  <c r="H620" i="35"/>
  <c r="H619" i="35"/>
  <c r="H618" i="35"/>
  <c r="H617" i="35"/>
  <c r="H616" i="35"/>
  <c r="H615" i="35"/>
  <c r="H614" i="35"/>
  <c r="H613" i="35"/>
  <c r="H612" i="35"/>
  <c r="H610" i="35"/>
  <c r="H609" i="35"/>
  <c r="H608" i="35"/>
  <c r="H607" i="35"/>
  <c r="H606" i="35"/>
  <c r="H605" i="35"/>
  <c r="H604" i="35"/>
  <c r="H603" i="35"/>
  <c r="H602" i="35"/>
  <c r="H601" i="35"/>
  <c r="H600" i="35"/>
  <c r="H599" i="35"/>
  <c r="H597" i="35"/>
  <c r="H596" i="35"/>
  <c r="H595" i="35"/>
  <c r="H594" i="35"/>
  <c r="H593" i="35"/>
  <c r="H592" i="35"/>
  <c r="H591" i="35"/>
  <c r="H590" i="35"/>
  <c r="H589" i="35"/>
  <c r="H588" i="35"/>
  <c r="H587" i="35"/>
  <c r="H586" i="35"/>
  <c r="H585" i="35"/>
  <c r="H583" i="35"/>
  <c r="H582" i="35"/>
  <c r="H581" i="35"/>
  <c r="H580" i="35"/>
  <c r="H579" i="35"/>
  <c r="H578" i="35"/>
  <c r="H577" i="35"/>
  <c r="H576" i="35"/>
  <c r="H575" i="35"/>
  <c r="H574" i="35"/>
  <c r="H573" i="35"/>
  <c r="H572" i="35"/>
  <c r="H570" i="35"/>
  <c r="H569" i="35"/>
  <c r="H568" i="35"/>
  <c r="H567" i="35"/>
  <c r="H566" i="35"/>
  <c r="H565" i="35"/>
  <c r="H564" i="35"/>
  <c r="H563" i="35"/>
  <c r="H562" i="35"/>
  <c r="H561" i="35"/>
  <c r="H560" i="35"/>
  <c r="H559" i="35"/>
  <c r="H558" i="35"/>
  <c r="H556" i="35"/>
  <c r="H555" i="35"/>
  <c r="H554" i="35"/>
  <c r="H553" i="35"/>
  <c r="H552" i="35"/>
  <c r="H551" i="35"/>
  <c r="H550" i="35"/>
  <c r="H549" i="35"/>
  <c r="H547" i="35"/>
  <c r="H546" i="35"/>
  <c r="H545" i="35"/>
  <c r="H544" i="35"/>
  <c r="H543" i="35"/>
  <c r="H542" i="35"/>
  <c r="H541" i="35"/>
  <c r="H539" i="35"/>
  <c r="H538" i="35"/>
  <c r="H537" i="35"/>
  <c r="H536" i="35"/>
  <c r="H535" i="35"/>
  <c r="H534" i="35"/>
  <c r="H533" i="35"/>
  <c r="H532" i="35"/>
  <c r="H530" i="35"/>
  <c r="H529" i="35"/>
  <c r="H528" i="35"/>
  <c r="H527" i="35"/>
  <c r="H526" i="35"/>
  <c r="H525" i="35"/>
  <c r="H524" i="35"/>
  <c r="H522" i="35"/>
  <c r="H521" i="35"/>
  <c r="H520" i="35"/>
  <c r="H519" i="35"/>
  <c r="H518" i="35"/>
  <c r="H517" i="35"/>
  <c r="H516" i="35"/>
  <c r="H515" i="35"/>
  <c r="H513" i="35"/>
  <c r="H512" i="35"/>
  <c r="H511" i="35"/>
  <c r="H510" i="35"/>
  <c r="H509" i="35"/>
  <c r="H508" i="35"/>
  <c r="H507" i="35"/>
  <c r="H505" i="35"/>
  <c r="H504" i="35"/>
  <c r="H503" i="35"/>
  <c r="H502" i="35"/>
  <c r="H501" i="35"/>
  <c r="H500" i="35"/>
  <c r="H499" i="35"/>
  <c r="H498" i="35"/>
  <c r="H497" i="35"/>
  <c r="H496" i="35"/>
  <c r="H494" i="35"/>
  <c r="H493" i="35"/>
  <c r="H492" i="35"/>
  <c r="H491" i="35"/>
  <c r="H490" i="35"/>
  <c r="H489" i="35"/>
  <c r="H488" i="35"/>
  <c r="H487" i="35"/>
  <c r="H486" i="35"/>
  <c r="H485" i="35"/>
  <c r="H484" i="35"/>
  <c r="H482" i="35"/>
  <c r="H481" i="35"/>
  <c r="H480" i="35"/>
  <c r="H479" i="35"/>
  <c r="H478" i="35"/>
  <c r="H477" i="35"/>
  <c r="H476" i="35"/>
  <c r="H475" i="35"/>
  <c r="H474" i="35"/>
  <c r="H471" i="35"/>
  <c r="H470" i="35"/>
  <c r="H469" i="35"/>
  <c r="H468" i="35"/>
  <c r="H467" i="35"/>
  <c r="H466" i="35"/>
  <c r="H465" i="35"/>
  <c r="H464" i="35"/>
  <c r="H463" i="35"/>
  <c r="H462" i="35"/>
  <c r="H461" i="35"/>
  <c r="H460" i="35"/>
  <c r="H458" i="35"/>
  <c r="H457" i="35"/>
  <c r="H456" i="35"/>
  <c r="H455" i="35"/>
  <c r="H454" i="35"/>
  <c r="H453" i="35"/>
  <c r="H452" i="35"/>
  <c r="H451" i="35"/>
  <c r="H450" i="35"/>
  <c r="H449" i="35"/>
  <c r="H448" i="35"/>
  <c r="H447" i="35"/>
  <c r="H446" i="35"/>
  <c r="H444" i="35"/>
  <c r="H443" i="35"/>
  <c r="H442" i="35"/>
  <c r="H441" i="35"/>
  <c r="H440" i="35"/>
  <c r="H439" i="35"/>
  <c r="H438" i="35"/>
  <c r="H437" i="35"/>
  <c r="H436" i="35"/>
  <c r="H435" i="35"/>
  <c r="H434" i="35"/>
  <c r="H433" i="35"/>
  <c r="H431" i="35"/>
  <c r="H430" i="35"/>
  <c r="H429" i="35"/>
  <c r="H428" i="35"/>
  <c r="H427" i="35"/>
  <c r="H426" i="35"/>
  <c r="H425" i="35"/>
  <c r="H424" i="35"/>
  <c r="H423" i="35"/>
  <c r="H422" i="35"/>
  <c r="H421" i="35"/>
  <c r="H420" i="35"/>
  <c r="H419" i="35"/>
  <c r="H417" i="35"/>
  <c r="H416" i="35"/>
  <c r="H415" i="35"/>
  <c r="H414" i="35"/>
  <c r="H413" i="35"/>
  <c r="H412" i="35"/>
  <c r="H411" i="35"/>
  <c r="H410" i="35"/>
  <c r="H409" i="35"/>
  <c r="H408" i="35"/>
  <c r="H407" i="35"/>
  <c r="H406" i="35"/>
  <c r="H404" i="35"/>
  <c r="H403" i="35"/>
  <c r="H402" i="35"/>
  <c r="H401" i="35"/>
  <c r="H400" i="35"/>
  <c r="H399" i="35"/>
  <c r="H398" i="35"/>
  <c r="H397" i="35"/>
  <c r="H396" i="35"/>
  <c r="H395" i="35"/>
  <c r="H394" i="35"/>
  <c r="H393" i="35"/>
  <c r="H392" i="35"/>
  <c r="H390" i="35"/>
  <c r="H389" i="35"/>
  <c r="H388" i="35"/>
  <c r="H387" i="35"/>
  <c r="H386" i="35"/>
  <c r="H385" i="35"/>
  <c r="H384" i="35"/>
  <c r="H383" i="35"/>
  <c r="H381" i="35"/>
  <c r="H380" i="35"/>
  <c r="H379" i="35"/>
  <c r="H378" i="35"/>
  <c r="H377" i="35"/>
  <c r="H376" i="35"/>
  <c r="H375" i="35"/>
  <c r="H373" i="35"/>
  <c r="H372" i="35"/>
  <c r="H371" i="35"/>
  <c r="H370" i="35"/>
  <c r="H369" i="35"/>
  <c r="H368" i="35"/>
  <c r="H367" i="35"/>
  <c r="H366" i="35"/>
  <c r="H364" i="35"/>
  <c r="H363" i="35"/>
  <c r="H362" i="35"/>
  <c r="H361" i="35"/>
  <c r="H360" i="35"/>
  <c r="H359" i="35"/>
  <c r="H358" i="35"/>
  <c r="H356" i="35"/>
  <c r="H355" i="35"/>
  <c r="H354" i="35"/>
  <c r="H353" i="35"/>
  <c r="H352" i="35"/>
  <c r="H351" i="35"/>
  <c r="H350" i="35"/>
  <c r="H349" i="35"/>
  <c r="H348" i="35"/>
  <c r="H347" i="35"/>
  <c r="H345" i="35"/>
  <c r="H344" i="35"/>
  <c r="H343" i="35"/>
  <c r="H342" i="35"/>
  <c r="H341" i="35"/>
  <c r="H340" i="35"/>
  <c r="H339" i="35"/>
  <c r="H338" i="35"/>
  <c r="H337" i="35"/>
  <c r="H336" i="35"/>
  <c r="H335" i="35"/>
  <c r="H333" i="35"/>
  <c r="H332" i="35"/>
  <c r="H331" i="35"/>
  <c r="H330" i="35"/>
  <c r="H329" i="35"/>
  <c r="H328" i="35"/>
  <c r="H327" i="35"/>
  <c r="H326" i="35"/>
  <c r="H325" i="35"/>
  <c r="H315" i="35"/>
  <c r="H314" i="35"/>
  <c r="H313" i="35"/>
  <c r="H312" i="35"/>
  <c r="H311" i="35"/>
  <c r="H310" i="35"/>
  <c r="H309" i="35"/>
  <c r="H308" i="35"/>
  <c r="H307" i="35"/>
  <c r="H305" i="35"/>
  <c r="H304" i="35"/>
  <c r="H303" i="35"/>
  <c r="H302" i="35"/>
  <c r="H301" i="35"/>
  <c r="H300" i="35"/>
  <c r="H299" i="35"/>
  <c r="H298" i="35"/>
  <c r="H297" i="35"/>
  <c r="H296" i="35"/>
  <c r="H295" i="35"/>
  <c r="H294" i="35"/>
  <c r="H274" i="35"/>
  <c r="H273" i="35"/>
  <c r="H272" i="35"/>
  <c r="H271" i="35"/>
  <c r="H270" i="35"/>
  <c r="H269" i="35"/>
  <c r="H268" i="35"/>
  <c r="H267" i="35"/>
  <c r="H266" i="35"/>
  <c r="H264" i="35"/>
  <c r="H263" i="35"/>
  <c r="H262" i="35"/>
  <c r="H261" i="35"/>
  <c r="H260" i="35"/>
  <c r="H259" i="35"/>
  <c r="H258" i="35"/>
  <c r="H257" i="35"/>
  <c r="H256" i="35"/>
  <c r="H255" i="35"/>
  <c r="H254" i="35"/>
  <c r="H253" i="35"/>
  <c r="H251" i="35"/>
  <c r="H250" i="35"/>
  <c r="H249" i="35"/>
  <c r="H248" i="35"/>
  <c r="H247" i="35"/>
  <c r="H246" i="35"/>
  <c r="H245" i="35"/>
  <c r="H244" i="35"/>
  <c r="H243" i="35"/>
  <c r="H242" i="35"/>
  <c r="H241" i="35"/>
  <c r="H240" i="35"/>
  <c r="H239" i="35"/>
  <c r="H238" i="35"/>
  <c r="H237" i="35"/>
  <c r="H236" i="35"/>
  <c r="H235" i="35"/>
  <c r="H234" i="35"/>
  <c r="H233" i="35"/>
  <c r="H232" i="35"/>
  <c r="H231" i="35"/>
  <c r="H230" i="35"/>
  <c r="H228" i="35"/>
  <c r="H227" i="35"/>
  <c r="H226" i="35"/>
  <c r="H225" i="35"/>
  <c r="H224" i="35"/>
  <c r="H223" i="35"/>
  <c r="H222" i="35"/>
  <c r="H221" i="35"/>
  <c r="H220" i="35"/>
  <c r="H219" i="35"/>
  <c r="H218" i="35"/>
  <c r="H217" i="35"/>
  <c r="H215" i="35"/>
  <c r="H214" i="35"/>
  <c r="H213" i="35"/>
  <c r="H212" i="35"/>
  <c r="H211" i="35"/>
  <c r="H210" i="35"/>
  <c r="H209" i="35"/>
  <c r="H208" i="35"/>
  <c r="H207" i="35"/>
  <c r="H206" i="35"/>
  <c r="H205" i="35"/>
  <c r="H204" i="35"/>
  <c r="H203" i="35"/>
  <c r="H201" i="35"/>
  <c r="H200" i="35"/>
  <c r="H199" i="35"/>
  <c r="H198" i="35"/>
  <c r="H197" i="35"/>
  <c r="H196" i="35"/>
  <c r="H195" i="35"/>
  <c r="H194" i="35"/>
  <c r="H192" i="35"/>
  <c r="H191" i="35"/>
  <c r="H190" i="35"/>
  <c r="H189" i="35"/>
  <c r="H188" i="35"/>
  <c r="H187" i="35"/>
  <c r="H186" i="35"/>
  <c r="H184" i="35"/>
  <c r="H183" i="35"/>
  <c r="H182" i="35"/>
  <c r="H181" i="35"/>
  <c r="H180" i="35"/>
  <c r="H179" i="35"/>
  <c r="H178" i="35"/>
  <c r="H177" i="35"/>
  <c r="H175" i="35"/>
  <c r="H174" i="35"/>
  <c r="H173" i="35"/>
  <c r="H172" i="35"/>
  <c r="H171" i="35"/>
  <c r="H170" i="35"/>
  <c r="H169" i="35"/>
  <c r="H167" i="35"/>
  <c r="H166" i="35"/>
  <c r="H165" i="35"/>
  <c r="H164" i="35"/>
  <c r="H163" i="35"/>
  <c r="H162" i="35"/>
  <c r="H161" i="35"/>
  <c r="H160" i="35"/>
  <c r="H159" i="35"/>
  <c r="H158" i="35"/>
  <c r="H156" i="35"/>
  <c r="H155" i="35"/>
  <c r="H154" i="35"/>
  <c r="H153" i="35"/>
  <c r="H152" i="35"/>
  <c r="H151" i="35"/>
  <c r="H150" i="35"/>
  <c r="H149" i="35"/>
  <c r="H148" i="35"/>
  <c r="H147" i="35"/>
  <c r="H146" i="35"/>
  <c r="H143" i="35"/>
  <c r="H142" i="35"/>
  <c r="H141" i="35"/>
  <c r="H140" i="35"/>
  <c r="H139" i="35"/>
  <c r="H138" i="35"/>
  <c r="H137" i="35"/>
  <c r="H136" i="35"/>
  <c r="H135" i="35"/>
  <c r="H134" i="35"/>
  <c r="H133" i="35"/>
  <c r="H132" i="35"/>
  <c r="H130" i="35"/>
  <c r="H129" i="35"/>
  <c r="H128" i="35"/>
  <c r="H127" i="35"/>
  <c r="H126" i="35"/>
  <c r="H125" i="35"/>
  <c r="H124" i="35"/>
  <c r="H123" i="35"/>
  <c r="H122" i="35"/>
  <c r="H120" i="35"/>
  <c r="H119" i="35"/>
  <c r="H118" i="35"/>
  <c r="H117" i="35"/>
  <c r="H116" i="35"/>
  <c r="H115" i="35"/>
  <c r="H114" i="35"/>
  <c r="H113" i="35"/>
  <c r="H112" i="35"/>
  <c r="H111" i="35"/>
  <c r="H110" i="35"/>
  <c r="H109" i="35"/>
  <c r="H107" i="35"/>
  <c r="H106" i="35"/>
  <c r="H105" i="35"/>
  <c r="H104" i="35"/>
  <c r="H103" i="35"/>
  <c r="H102" i="35"/>
  <c r="H101" i="35"/>
  <c r="H100" i="35"/>
  <c r="H99" i="35"/>
  <c r="H98" i="35"/>
  <c r="H97" i="35"/>
  <c r="H96" i="35"/>
  <c r="H95" i="35"/>
  <c r="H93" i="35"/>
  <c r="H92" i="35"/>
  <c r="H91" i="35"/>
  <c r="H90" i="35"/>
  <c r="H89" i="35"/>
  <c r="H88" i="35"/>
  <c r="H87" i="35"/>
  <c r="H86" i="35"/>
  <c r="H85" i="35"/>
  <c r="H84" i="35"/>
  <c r="H83" i="35"/>
  <c r="H82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6" i="35"/>
  <c r="H65" i="35"/>
  <c r="H64" i="35"/>
  <c r="H63" i="35"/>
  <c r="H62" i="35"/>
  <c r="H61" i="35"/>
  <c r="H60" i="35"/>
  <c r="H59" i="35"/>
  <c r="H57" i="35"/>
  <c r="H56" i="35"/>
  <c r="H55" i="35"/>
  <c r="H54" i="35"/>
  <c r="H53" i="35"/>
  <c r="H52" i="35"/>
  <c r="H51" i="35"/>
  <c r="H49" i="35"/>
  <c r="H48" i="35"/>
  <c r="H47" i="35"/>
  <c r="H46" i="35"/>
  <c r="H45" i="35"/>
  <c r="H44" i="35"/>
  <c r="H43" i="35"/>
  <c r="H42" i="35"/>
  <c r="H40" i="35"/>
  <c r="H39" i="35"/>
  <c r="H38" i="35"/>
  <c r="H37" i="35"/>
  <c r="H36" i="35"/>
  <c r="H35" i="35"/>
  <c r="H34" i="35"/>
  <c r="H32" i="35"/>
  <c r="H31" i="35"/>
  <c r="H30" i="35"/>
  <c r="H29" i="35"/>
  <c r="H28" i="35"/>
  <c r="H27" i="35"/>
  <c r="H26" i="35"/>
  <c r="H25" i="35"/>
  <c r="H24" i="35"/>
  <c r="H23" i="35"/>
  <c r="H20" i="35"/>
  <c r="H18" i="35"/>
  <c r="H16" i="35"/>
  <c r="H19" i="35"/>
  <c r="H17" i="35"/>
  <c r="H15" i="35"/>
  <c r="H14" i="35"/>
  <c r="H13" i="35"/>
  <c r="H12" i="35"/>
  <c r="H11" i="35"/>
  <c r="J236" i="34" l="1"/>
  <c r="J237" i="34"/>
  <c r="J238" i="34"/>
  <c r="J239" i="34"/>
  <c r="J240" i="34"/>
  <c r="J241" i="34"/>
  <c r="J242" i="34"/>
  <c r="J243" i="34"/>
  <c r="J372" i="34"/>
  <c r="J373" i="34"/>
  <c r="J374" i="34"/>
  <c r="J375" i="34"/>
  <c r="J376" i="34"/>
  <c r="J377" i="34"/>
  <c r="J378" i="34"/>
  <c r="J379" i="34"/>
  <c r="J380" i="34"/>
  <c r="J381" i="34"/>
  <c r="J382" i="34"/>
  <c r="J383" i="34"/>
  <c r="J1117" i="34"/>
  <c r="J1118" i="34"/>
  <c r="J1119" i="34"/>
  <c r="J1120" i="34"/>
  <c r="J1121" i="34"/>
  <c r="J1122" i="34"/>
  <c r="J1123" i="34"/>
  <c r="J1124" i="34"/>
  <c r="J1125" i="34"/>
  <c r="J1126" i="34"/>
  <c r="J1127" i="34"/>
  <c r="J1128" i="34"/>
  <c r="J1130" i="34"/>
  <c r="J1133" i="34"/>
  <c r="J1134" i="34"/>
  <c r="J1135" i="34"/>
  <c r="J1136" i="34"/>
  <c r="J1137" i="34"/>
  <c r="J1138" i="34"/>
  <c r="J1139" i="34"/>
  <c r="J1140" i="34"/>
  <c r="J1142" i="34"/>
  <c r="J1143" i="34"/>
  <c r="J1144" i="34"/>
  <c r="J1145" i="34"/>
  <c r="J1146" i="34"/>
  <c r="J1147" i="34"/>
  <c r="J1148" i="34"/>
  <c r="J1149" i="34"/>
  <c r="J1150" i="34"/>
  <c r="J1152" i="34"/>
  <c r="J1153" i="34"/>
  <c r="J1154" i="34"/>
  <c r="J1155" i="34"/>
  <c r="J1156" i="34"/>
  <c r="J1157" i="34"/>
  <c r="J1158" i="34"/>
  <c r="J1159" i="34"/>
  <c r="J1161" i="34"/>
  <c r="J1162" i="34"/>
  <c r="J1163" i="34"/>
  <c r="J1164" i="34"/>
  <c r="J1165" i="34"/>
  <c r="J1166" i="34"/>
  <c r="J1167" i="34"/>
  <c r="J1168" i="34"/>
  <c r="J1170" i="34"/>
  <c r="J1171" i="34"/>
  <c r="J1172" i="34"/>
  <c r="J1173" i="34"/>
  <c r="J1174" i="34"/>
  <c r="J1176" i="34"/>
  <c r="J1177" i="34"/>
  <c r="J1178" i="34"/>
  <c r="J1179" i="34"/>
  <c r="J1180" i="34"/>
  <c r="J1181" i="34"/>
  <c r="J1183" i="34"/>
  <c r="J1182" i="34"/>
  <c r="J1185" i="34"/>
  <c r="J1186" i="34"/>
  <c r="J1187" i="34"/>
  <c r="J1189" i="34"/>
  <c r="J1190" i="34"/>
  <c r="J1191" i="34"/>
  <c r="J1192" i="34"/>
  <c r="J1193" i="34"/>
  <c r="J1194" i="34"/>
  <c r="J1195" i="34"/>
  <c r="J1196" i="34"/>
  <c r="J1197" i="34"/>
  <c r="J1198" i="34"/>
  <c r="J1199" i="34"/>
  <c r="J1200" i="34"/>
  <c r="J1201" i="34"/>
  <c r="J1202" i="34"/>
  <c r="J1203" i="34"/>
  <c r="I1115" i="34"/>
  <c r="J1115" i="34" s="1"/>
  <c r="I1114" i="34"/>
  <c r="J1114" i="34" s="1"/>
  <c r="I1113" i="34"/>
  <c r="J1113" i="34" s="1"/>
  <c r="I1112" i="34"/>
  <c r="J1112" i="34" s="1"/>
  <c r="I1111" i="34"/>
  <c r="J1111" i="34" s="1"/>
  <c r="I1110" i="34"/>
  <c r="J1110" i="34" s="1"/>
  <c r="I1109" i="34"/>
  <c r="J1109" i="34" s="1"/>
  <c r="I1108" i="34"/>
  <c r="J1108" i="34" s="1"/>
  <c r="I1107" i="34"/>
  <c r="J1107" i="34" s="1"/>
  <c r="I1106" i="34"/>
  <c r="J1106" i="34" s="1"/>
  <c r="I1104" i="34"/>
  <c r="J1104" i="34" s="1"/>
  <c r="I1103" i="34"/>
  <c r="J1103" i="34" s="1"/>
  <c r="I1102" i="34"/>
  <c r="J1102" i="34" s="1"/>
  <c r="I1101" i="34"/>
  <c r="J1101" i="34" s="1"/>
  <c r="I1100" i="34"/>
  <c r="J1100" i="34" s="1"/>
  <c r="I1099" i="34"/>
  <c r="J1099" i="34" s="1"/>
  <c r="I1098" i="34"/>
  <c r="J1098" i="34" s="1"/>
  <c r="I1097" i="34"/>
  <c r="J1097" i="34" s="1"/>
  <c r="I1096" i="34"/>
  <c r="J1096" i="34" s="1"/>
  <c r="I1095" i="34"/>
  <c r="J1095" i="34" s="1"/>
  <c r="I1093" i="34"/>
  <c r="J1093" i="34" s="1"/>
  <c r="I1092" i="34"/>
  <c r="J1092" i="34" s="1"/>
  <c r="I1091" i="34"/>
  <c r="J1091" i="34" s="1"/>
  <c r="I1090" i="34"/>
  <c r="J1090" i="34" s="1"/>
  <c r="I1089" i="34"/>
  <c r="J1089" i="34" s="1"/>
  <c r="I1088" i="34"/>
  <c r="J1088" i="34" s="1"/>
  <c r="I1087" i="34"/>
  <c r="J1087" i="34" s="1"/>
  <c r="I1086" i="34"/>
  <c r="J1086" i="34" s="1"/>
  <c r="I1085" i="34"/>
  <c r="J1085" i="34" s="1"/>
  <c r="I1084" i="34"/>
  <c r="J1084" i="34" s="1"/>
  <c r="I1082" i="34"/>
  <c r="J1082" i="34" s="1"/>
  <c r="I1081" i="34"/>
  <c r="J1081" i="34" s="1"/>
  <c r="I1080" i="34"/>
  <c r="J1080" i="34" s="1"/>
  <c r="I1079" i="34"/>
  <c r="J1079" i="34" s="1"/>
  <c r="I1078" i="34"/>
  <c r="J1078" i="34" s="1"/>
  <c r="I1077" i="34"/>
  <c r="J1077" i="34" s="1"/>
  <c r="I1076" i="34"/>
  <c r="J1076" i="34" s="1"/>
  <c r="I1075" i="34"/>
  <c r="J1075" i="34" s="1"/>
  <c r="I1074" i="34"/>
  <c r="J1074" i="34" s="1"/>
  <c r="I1073" i="34"/>
  <c r="J1073" i="34" s="1"/>
  <c r="I1072" i="34"/>
  <c r="J1072" i="34" s="1"/>
  <c r="I1071" i="34"/>
  <c r="J1071" i="34" s="1"/>
  <c r="I1070" i="34"/>
  <c r="J1070" i="34" s="1"/>
  <c r="I1068" i="34"/>
  <c r="J1068" i="34" s="1"/>
  <c r="I1067" i="34"/>
  <c r="J1067" i="34" s="1"/>
  <c r="I1066" i="34"/>
  <c r="J1066" i="34" s="1"/>
  <c r="I1065" i="34"/>
  <c r="J1065" i="34" s="1"/>
  <c r="I1064" i="34"/>
  <c r="J1064" i="34" s="1"/>
  <c r="I1063" i="34"/>
  <c r="J1063" i="34" s="1"/>
  <c r="I1062" i="34"/>
  <c r="J1062" i="34" s="1"/>
  <c r="I1061" i="34"/>
  <c r="J1061" i="34" s="1"/>
  <c r="I1060" i="34"/>
  <c r="J1060" i="34" s="1"/>
  <c r="I1059" i="34"/>
  <c r="J1059" i="34" s="1"/>
  <c r="I1058" i="34"/>
  <c r="J1058" i="34" s="1"/>
  <c r="I1057" i="34"/>
  <c r="J1057" i="34" s="1"/>
  <c r="I1056" i="34"/>
  <c r="J1056" i="34" s="1"/>
  <c r="I1054" i="34"/>
  <c r="J1054" i="34" s="1"/>
  <c r="I1053" i="34"/>
  <c r="J1053" i="34" s="1"/>
  <c r="I1052" i="34"/>
  <c r="J1052" i="34" s="1"/>
  <c r="I1051" i="34"/>
  <c r="J1051" i="34" s="1"/>
  <c r="I1050" i="34"/>
  <c r="J1050" i="34" s="1"/>
  <c r="I1049" i="34"/>
  <c r="J1049" i="34" s="1"/>
  <c r="I1048" i="34"/>
  <c r="J1048" i="34" s="1"/>
  <c r="I1047" i="34"/>
  <c r="J1047" i="34" s="1"/>
  <c r="I1046" i="34"/>
  <c r="J1046" i="34" s="1"/>
  <c r="I1045" i="34"/>
  <c r="J1045" i="34" s="1"/>
  <c r="I1044" i="34"/>
  <c r="J1044" i="34" s="1"/>
  <c r="I1043" i="34"/>
  <c r="J1043" i="34" s="1"/>
  <c r="I1042" i="34"/>
  <c r="J1042" i="34" s="1"/>
  <c r="I1040" i="34"/>
  <c r="J1040" i="34" s="1"/>
  <c r="I1039" i="34"/>
  <c r="J1039" i="34" s="1"/>
  <c r="I1038" i="34"/>
  <c r="J1038" i="34" s="1"/>
  <c r="I1037" i="34"/>
  <c r="J1037" i="34" s="1"/>
  <c r="I1036" i="34"/>
  <c r="J1036" i="34" s="1"/>
  <c r="I1035" i="34"/>
  <c r="J1035" i="34" s="1"/>
  <c r="I1034" i="34"/>
  <c r="J1034" i="34" s="1"/>
  <c r="I1033" i="34"/>
  <c r="J1033" i="34" s="1"/>
  <c r="I1032" i="34"/>
  <c r="J1032" i="34" s="1"/>
  <c r="I1031" i="34"/>
  <c r="J1031" i="34" s="1"/>
  <c r="I1030" i="34"/>
  <c r="J1030" i="34" s="1"/>
  <c r="I1029" i="34"/>
  <c r="J1029" i="34" s="1"/>
  <c r="I1028" i="34"/>
  <c r="J1028" i="34" s="1"/>
  <c r="I1026" i="34"/>
  <c r="J1026" i="34" s="1"/>
  <c r="I1025" i="34"/>
  <c r="J1025" i="34" s="1"/>
  <c r="I1024" i="34"/>
  <c r="J1024" i="34" s="1"/>
  <c r="I1023" i="34"/>
  <c r="J1023" i="34" s="1"/>
  <c r="I1022" i="34"/>
  <c r="J1022" i="34" s="1"/>
  <c r="I1021" i="34"/>
  <c r="J1021" i="34" s="1"/>
  <c r="I1020" i="34"/>
  <c r="J1020" i="34" s="1"/>
  <c r="I1019" i="34"/>
  <c r="J1019" i="34" s="1"/>
  <c r="I1018" i="34"/>
  <c r="J1018" i="34" s="1"/>
  <c r="I1017" i="34"/>
  <c r="J1017" i="34" s="1"/>
  <c r="I1016" i="34"/>
  <c r="J1016" i="34" s="1"/>
  <c r="I1015" i="34"/>
  <c r="J1015" i="34" s="1"/>
  <c r="I1014" i="34"/>
  <c r="J1014" i="34" s="1"/>
  <c r="I1012" i="34"/>
  <c r="J1012" i="34" s="1"/>
  <c r="I1011" i="34"/>
  <c r="J1011" i="34" s="1"/>
  <c r="I1010" i="34"/>
  <c r="J1010" i="34" s="1"/>
  <c r="I1009" i="34"/>
  <c r="J1009" i="34" s="1"/>
  <c r="I1008" i="34"/>
  <c r="J1008" i="34" s="1"/>
  <c r="I1007" i="34"/>
  <c r="J1007" i="34" s="1"/>
  <c r="I1006" i="34"/>
  <c r="J1006" i="34" s="1"/>
  <c r="I1005" i="34"/>
  <c r="J1005" i="34" s="1"/>
  <c r="I1004" i="34"/>
  <c r="J1004" i="34" s="1"/>
  <c r="I1003" i="34"/>
  <c r="J1003" i="34" s="1"/>
  <c r="I1002" i="34"/>
  <c r="J1002" i="34" s="1"/>
  <c r="I1001" i="34"/>
  <c r="J1001" i="34" s="1"/>
  <c r="I1000" i="34"/>
  <c r="J1000" i="34" s="1"/>
  <c r="I997" i="34"/>
  <c r="J997" i="34" s="1"/>
  <c r="I996" i="34"/>
  <c r="J996" i="34" s="1"/>
  <c r="I995" i="34"/>
  <c r="J995" i="34" s="1"/>
  <c r="I994" i="34"/>
  <c r="J994" i="34" s="1"/>
  <c r="I993" i="34"/>
  <c r="J993" i="34" s="1"/>
  <c r="I992" i="34"/>
  <c r="J992" i="34" s="1"/>
  <c r="I991" i="34"/>
  <c r="J991" i="34" s="1"/>
  <c r="I990" i="34"/>
  <c r="J990" i="34" s="1"/>
  <c r="I989" i="34"/>
  <c r="J989" i="34" s="1"/>
  <c r="I987" i="34"/>
  <c r="J987" i="34" s="1"/>
  <c r="I986" i="34"/>
  <c r="J986" i="34" s="1"/>
  <c r="I985" i="34"/>
  <c r="J985" i="34" s="1"/>
  <c r="I984" i="34"/>
  <c r="J984" i="34" s="1"/>
  <c r="I983" i="34"/>
  <c r="J983" i="34" s="1"/>
  <c r="I982" i="34"/>
  <c r="J982" i="34" s="1"/>
  <c r="I981" i="34"/>
  <c r="J981" i="34" s="1"/>
  <c r="I980" i="34"/>
  <c r="J980" i="34" s="1"/>
  <c r="I979" i="34"/>
  <c r="J979" i="34" s="1"/>
  <c r="I977" i="34"/>
  <c r="J977" i="34" s="1"/>
  <c r="I976" i="34"/>
  <c r="J976" i="34" s="1"/>
  <c r="I975" i="34"/>
  <c r="J975" i="34" s="1"/>
  <c r="I974" i="34"/>
  <c r="J974" i="34" s="1"/>
  <c r="I973" i="34"/>
  <c r="J973" i="34" s="1"/>
  <c r="I972" i="34"/>
  <c r="J972" i="34" s="1"/>
  <c r="I971" i="34"/>
  <c r="J971" i="34" s="1"/>
  <c r="I970" i="34"/>
  <c r="J970" i="34" s="1"/>
  <c r="I969" i="34"/>
  <c r="J969" i="34" s="1"/>
  <c r="I966" i="34"/>
  <c r="J966" i="34" s="1"/>
  <c r="I965" i="34"/>
  <c r="J965" i="34" s="1"/>
  <c r="I964" i="34"/>
  <c r="J964" i="34" s="1"/>
  <c r="I963" i="34"/>
  <c r="J963" i="34" s="1"/>
  <c r="I962" i="34"/>
  <c r="J962" i="34" s="1"/>
  <c r="I961" i="34"/>
  <c r="J961" i="34" s="1"/>
  <c r="I960" i="34"/>
  <c r="J960" i="34" s="1"/>
  <c r="I959" i="34"/>
  <c r="J959" i="34" s="1"/>
  <c r="I958" i="34"/>
  <c r="J958" i="34" s="1"/>
  <c r="I957" i="34"/>
  <c r="J957" i="34" s="1"/>
  <c r="I956" i="34"/>
  <c r="J956" i="34" s="1"/>
  <c r="I955" i="34"/>
  <c r="J955" i="34" s="1"/>
  <c r="I954" i="34"/>
  <c r="J954" i="34" s="1"/>
  <c r="I952" i="34"/>
  <c r="J952" i="34" s="1"/>
  <c r="I951" i="34"/>
  <c r="J951" i="34" s="1"/>
  <c r="I950" i="34"/>
  <c r="J950" i="34" s="1"/>
  <c r="I949" i="34"/>
  <c r="J949" i="34" s="1"/>
  <c r="I948" i="34"/>
  <c r="J948" i="34" s="1"/>
  <c r="I947" i="34"/>
  <c r="J947" i="34" s="1"/>
  <c r="I946" i="34"/>
  <c r="J946" i="34" s="1"/>
  <c r="I945" i="34"/>
  <c r="J945" i="34" s="1"/>
  <c r="I944" i="34"/>
  <c r="J944" i="34" s="1"/>
  <c r="I943" i="34"/>
  <c r="J943" i="34" s="1"/>
  <c r="I942" i="34"/>
  <c r="J942" i="34" s="1"/>
  <c r="I941" i="34"/>
  <c r="J941" i="34" s="1"/>
  <c r="I940" i="34"/>
  <c r="J940" i="34" s="1"/>
  <c r="I938" i="34"/>
  <c r="J938" i="34" s="1"/>
  <c r="I937" i="34"/>
  <c r="J937" i="34" s="1"/>
  <c r="I936" i="34"/>
  <c r="J936" i="34" s="1"/>
  <c r="I935" i="34"/>
  <c r="J935" i="34" s="1"/>
  <c r="I934" i="34"/>
  <c r="J934" i="34" s="1"/>
  <c r="I933" i="34"/>
  <c r="J933" i="34" s="1"/>
  <c r="I932" i="34"/>
  <c r="J932" i="34" s="1"/>
  <c r="I931" i="34"/>
  <c r="J931" i="34" s="1"/>
  <c r="I930" i="34"/>
  <c r="J930" i="34" s="1"/>
  <c r="I929" i="34"/>
  <c r="J929" i="34" s="1"/>
  <c r="I928" i="34"/>
  <c r="J928" i="34" s="1"/>
  <c r="I927" i="34"/>
  <c r="J927" i="34" s="1"/>
  <c r="I926" i="34"/>
  <c r="J926" i="34" s="1"/>
  <c r="I924" i="34"/>
  <c r="J924" i="34" s="1"/>
  <c r="I923" i="34"/>
  <c r="J923" i="34" s="1"/>
  <c r="I922" i="34"/>
  <c r="J922" i="34" s="1"/>
  <c r="I921" i="34"/>
  <c r="J921" i="34" s="1"/>
  <c r="I920" i="34"/>
  <c r="J920" i="34" s="1"/>
  <c r="I919" i="34"/>
  <c r="J919" i="34" s="1"/>
  <c r="I918" i="34"/>
  <c r="J918" i="34" s="1"/>
  <c r="I917" i="34"/>
  <c r="J917" i="34" s="1"/>
  <c r="I916" i="34"/>
  <c r="J916" i="34" s="1"/>
  <c r="I915" i="34"/>
  <c r="J915" i="34" s="1"/>
  <c r="I914" i="34"/>
  <c r="J914" i="34" s="1"/>
  <c r="I913" i="34"/>
  <c r="J913" i="34" s="1"/>
  <c r="I912" i="34"/>
  <c r="J912" i="34" s="1"/>
  <c r="I910" i="34"/>
  <c r="J910" i="34" s="1"/>
  <c r="I909" i="34"/>
  <c r="J909" i="34" s="1"/>
  <c r="I908" i="34"/>
  <c r="J908" i="34" s="1"/>
  <c r="I907" i="34"/>
  <c r="J907" i="34" s="1"/>
  <c r="I906" i="34"/>
  <c r="J906" i="34" s="1"/>
  <c r="I905" i="34"/>
  <c r="J905" i="34" s="1"/>
  <c r="I904" i="34"/>
  <c r="J904" i="34" s="1"/>
  <c r="I903" i="34"/>
  <c r="J903" i="34" s="1"/>
  <c r="I902" i="34"/>
  <c r="J902" i="34" s="1"/>
  <c r="I901" i="34"/>
  <c r="J901" i="34" s="1"/>
  <c r="I900" i="34"/>
  <c r="J900" i="34" s="1"/>
  <c r="I899" i="34"/>
  <c r="J899" i="34" s="1"/>
  <c r="I898" i="34"/>
  <c r="J898" i="34" s="1"/>
  <c r="I897" i="34"/>
  <c r="J897" i="34" s="1"/>
  <c r="I896" i="34"/>
  <c r="J896" i="34" s="1"/>
  <c r="I895" i="34"/>
  <c r="J895" i="34" s="1"/>
  <c r="I894" i="34"/>
  <c r="J894" i="34" s="1"/>
  <c r="I893" i="34"/>
  <c r="J893" i="34" s="1"/>
  <c r="I892" i="34"/>
  <c r="J892" i="34" s="1"/>
  <c r="I891" i="34"/>
  <c r="J891" i="34" s="1"/>
  <c r="I890" i="34"/>
  <c r="J890" i="34" s="1"/>
  <c r="I889" i="34"/>
  <c r="J889" i="34" s="1"/>
  <c r="I888" i="34"/>
  <c r="J888" i="34" s="1"/>
  <c r="I887" i="34"/>
  <c r="J887" i="34" s="1"/>
  <c r="I886" i="34"/>
  <c r="J886" i="34" s="1"/>
  <c r="I885" i="34"/>
  <c r="J885" i="34" s="1"/>
  <c r="I883" i="34"/>
  <c r="J883" i="34" s="1"/>
  <c r="I882" i="34"/>
  <c r="J882" i="34" s="1"/>
  <c r="I881" i="34"/>
  <c r="J881" i="34" s="1"/>
  <c r="I880" i="34"/>
  <c r="J880" i="34" s="1"/>
  <c r="I879" i="34"/>
  <c r="J879" i="34" s="1"/>
  <c r="I878" i="34"/>
  <c r="J878" i="34" s="1"/>
  <c r="I877" i="34"/>
  <c r="J877" i="34" s="1"/>
  <c r="I876" i="34"/>
  <c r="J876" i="34" s="1"/>
  <c r="I875" i="34"/>
  <c r="J875" i="34" s="1"/>
  <c r="I874" i="34"/>
  <c r="J874" i="34" s="1"/>
  <c r="I873" i="34"/>
  <c r="J873" i="34" s="1"/>
  <c r="I872" i="34"/>
  <c r="J872" i="34" s="1"/>
  <c r="I871" i="34"/>
  <c r="J871" i="34" s="1"/>
  <c r="I870" i="34"/>
  <c r="J870" i="34" s="1"/>
  <c r="I869" i="34"/>
  <c r="J869" i="34" s="1"/>
  <c r="I868" i="34"/>
  <c r="J868" i="34" s="1"/>
  <c r="I867" i="34"/>
  <c r="J867" i="34" s="1"/>
  <c r="I866" i="34"/>
  <c r="J866" i="34" s="1"/>
  <c r="I865" i="34"/>
  <c r="J865" i="34" s="1"/>
  <c r="I864" i="34"/>
  <c r="J864" i="34" s="1"/>
  <c r="I863" i="34"/>
  <c r="J863" i="34" s="1"/>
  <c r="I862" i="34"/>
  <c r="J862" i="34" s="1"/>
  <c r="I859" i="34"/>
  <c r="J859" i="34" s="1"/>
  <c r="I858" i="34"/>
  <c r="J858" i="34" s="1"/>
  <c r="I857" i="34"/>
  <c r="J857" i="34" s="1"/>
  <c r="I856" i="34"/>
  <c r="J856" i="34" s="1"/>
  <c r="I854" i="34"/>
  <c r="J854" i="34" s="1"/>
  <c r="I853" i="34"/>
  <c r="J853" i="34" s="1"/>
  <c r="I852" i="34"/>
  <c r="J852" i="34" s="1"/>
  <c r="I851" i="34"/>
  <c r="J851" i="34" s="1"/>
  <c r="I849" i="34"/>
  <c r="J849" i="34" s="1"/>
  <c r="I848" i="34"/>
  <c r="J848" i="34" s="1"/>
  <c r="I847" i="34"/>
  <c r="J847" i="34" s="1"/>
  <c r="I846" i="34"/>
  <c r="J846" i="34" s="1"/>
  <c r="I845" i="34"/>
  <c r="J845" i="34" s="1"/>
  <c r="I844" i="34"/>
  <c r="J844" i="34" s="1"/>
  <c r="I843" i="34"/>
  <c r="J843" i="34" s="1"/>
  <c r="I842" i="34"/>
  <c r="J842" i="34" s="1"/>
  <c r="I840" i="34"/>
  <c r="J840" i="34" s="1"/>
  <c r="I839" i="34"/>
  <c r="J839" i="34" s="1"/>
  <c r="I838" i="34"/>
  <c r="J838" i="34" s="1"/>
  <c r="I837" i="34"/>
  <c r="J837" i="34" s="1"/>
  <c r="I836" i="34"/>
  <c r="J836" i="34" s="1"/>
  <c r="I835" i="34"/>
  <c r="J835" i="34" s="1"/>
  <c r="I834" i="34"/>
  <c r="J834" i="34" s="1"/>
  <c r="I833" i="34"/>
  <c r="J833" i="34" s="1"/>
  <c r="I832" i="34"/>
  <c r="J832" i="34" s="1"/>
  <c r="I830" i="34"/>
  <c r="J830" i="34" s="1"/>
  <c r="I829" i="34"/>
  <c r="J829" i="34" s="1"/>
  <c r="I828" i="34"/>
  <c r="J828" i="34" s="1"/>
  <c r="I827" i="34"/>
  <c r="J827" i="34" s="1"/>
  <c r="I826" i="34"/>
  <c r="J826" i="34" s="1"/>
  <c r="I825" i="34"/>
  <c r="J825" i="34" s="1"/>
  <c r="I824" i="34"/>
  <c r="J824" i="34" s="1"/>
  <c r="I823" i="34"/>
  <c r="J823" i="34" s="1"/>
  <c r="I822" i="34"/>
  <c r="J822" i="34" s="1"/>
  <c r="I820" i="34"/>
  <c r="J820" i="34" s="1"/>
  <c r="I819" i="34"/>
  <c r="J819" i="34" s="1"/>
  <c r="I818" i="34"/>
  <c r="J818" i="34" s="1"/>
  <c r="I817" i="34"/>
  <c r="J817" i="34" s="1"/>
  <c r="I816" i="34"/>
  <c r="J816" i="34" s="1"/>
  <c r="I815" i="34"/>
  <c r="J815" i="34" s="1"/>
  <c r="I814" i="34"/>
  <c r="J814" i="34" s="1"/>
  <c r="I813" i="34"/>
  <c r="J813" i="34" s="1"/>
  <c r="I812" i="34"/>
  <c r="J812" i="34" s="1"/>
  <c r="I810" i="34"/>
  <c r="J810" i="34" s="1"/>
  <c r="I809" i="34"/>
  <c r="J809" i="34" s="1"/>
  <c r="I808" i="34"/>
  <c r="J808" i="34" s="1"/>
  <c r="I807" i="34"/>
  <c r="J807" i="34" s="1"/>
  <c r="I806" i="34"/>
  <c r="J806" i="34" s="1"/>
  <c r="I805" i="34"/>
  <c r="J805" i="34" s="1"/>
  <c r="I804" i="34"/>
  <c r="J804" i="34" s="1"/>
  <c r="I803" i="34"/>
  <c r="J803" i="34" s="1"/>
  <c r="I802" i="34"/>
  <c r="J802" i="34" s="1"/>
  <c r="I799" i="34"/>
  <c r="J799" i="34" s="1"/>
  <c r="I798" i="34"/>
  <c r="J798" i="34" s="1"/>
  <c r="I797" i="34"/>
  <c r="J797" i="34" s="1"/>
  <c r="I796" i="34"/>
  <c r="J796" i="34" s="1"/>
  <c r="I795" i="34"/>
  <c r="J795" i="34" s="1"/>
  <c r="I794" i="34"/>
  <c r="J794" i="34" s="1"/>
  <c r="I792" i="34"/>
  <c r="J792" i="34" s="1"/>
  <c r="I791" i="34"/>
  <c r="J791" i="34" s="1"/>
  <c r="I790" i="34"/>
  <c r="J790" i="34" s="1"/>
  <c r="I789" i="34"/>
  <c r="J789" i="34" s="1"/>
  <c r="I788" i="34"/>
  <c r="J788" i="34" s="1"/>
  <c r="I787" i="34"/>
  <c r="J787" i="34" s="1"/>
  <c r="I785" i="34"/>
  <c r="J785" i="34" s="1"/>
  <c r="I784" i="34"/>
  <c r="J784" i="34" s="1"/>
  <c r="I783" i="34"/>
  <c r="J783" i="34" s="1"/>
  <c r="I782" i="34"/>
  <c r="J782" i="34" s="1"/>
  <c r="I781" i="34"/>
  <c r="J781" i="34" s="1"/>
  <c r="I780" i="34"/>
  <c r="J780" i="34" s="1"/>
  <c r="I779" i="34"/>
  <c r="J779" i="34" s="1"/>
  <c r="I778" i="34"/>
  <c r="J778" i="34" s="1"/>
  <c r="I777" i="34"/>
  <c r="J777" i="34" s="1"/>
  <c r="I776" i="34"/>
  <c r="J776" i="34" s="1"/>
  <c r="I774" i="34"/>
  <c r="J774" i="34" s="1"/>
  <c r="I773" i="34"/>
  <c r="J773" i="34" s="1"/>
  <c r="I772" i="34"/>
  <c r="J772" i="34" s="1"/>
  <c r="I771" i="34"/>
  <c r="J771" i="34" s="1"/>
  <c r="I770" i="34"/>
  <c r="J770" i="34" s="1"/>
  <c r="I769" i="34"/>
  <c r="J769" i="34" s="1"/>
  <c r="I768" i="34"/>
  <c r="J768" i="34" s="1"/>
  <c r="I767" i="34"/>
  <c r="J767" i="34" s="1"/>
  <c r="I766" i="34"/>
  <c r="J766" i="34" s="1"/>
  <c r="I765" i="34"/>
  <c r="J765" i="34" s="1"/>
  <c r="I763" i="34"/>
  <c r="J763" i="34" s="1"/>
  <c r="I762" i="34"/>
  <c r="J762" i="34" s="1"/>
  <c r="I761" i="34"/>
  <c r="J761" i="34" s="1"/>
  <c r="I760" i="34"/>
  <c r="J760" i="34" s="1"/>
  <c r="I759" i="34"/>
  <c r="J759" i="34" s="1"/>
  <c r="I758" i="34"/>
  <c r="J758" i="34" s="1"/>
  <c r="I757" i="34"/>
  <c r="J757" i="34" s="1"/>
  <c r="I756" i="34"/>
  <c r="J756" i="34" s="1"/>
  <c r="I755" i="34"/>
  <c r="J755" i="34" s="1"/>
  <c r="I754" i="34"/>
  <c r="J754" i="34" s="1"/>
  <c r="I753" i="34"/>
  <c r="J753" i="34" s="1"/>
  <c r="I752" i="34"/>
  <c r="J752" i="34" s="1"/>
  <c r="I751" i="34"/>
  <c r="J751" i="34" s="1"/>
  <c r="I750" i="34"/>
  <c r="J750" i="34" s="1"/>
  <c r="I749" i="34"/>
  <c r="J749" i="34" s="1"/>
  <c r="I748" i="34"/>
  <c r="J748" i="34" s="1"/>
  <c r="I747" i="34"/>
  <c r="J747" i="34" s="1"/>
  <c r="I746" i="34"/>
  <c r="J746" i="34" s="1"/>
  <c r="I745" i="34"/>
  <c r="J745" i="34" s="1"/>
  <c r="I744" i="34"/>
  <c r="J744" i="34" s="1"/>
  <c r="I743" i="34"/>
  <c r="J743" i="34" s="1"/>
  <c r="I742" i="34"/>
  <c r="J742" i="34" s="1"/>
  <c r="I741" i="34"/>
  <c r="J741" i="34" s="1"/>
  <c r="I739" i="34"/>
  <c r="J739" i="34" s="1"/>
  <c r="I738" i="34"/>
  <c r="J738" i="34" s="1"/>
  <c r="I737" i="34"/>
  <c r="J737" i="34" s="1"/>
  <c r="I736" i="34"/>
  <c r="J736" i="34" s="1"/>
  <c r="I735" i="34"/>
  <c r="J735" i="34" s="1"/>
  <c r="I734" i="34"/>
  <c r="J734" i="34" s="1"/>
  <c r="I733" i="34"/>
  <c r="J733" i="34" s="1"/>
  <c r="I732" i="34"/>
  <c r="J732" i="34" s="1"/>
  <c r="I731" i="34"/>
  <c r="J731" i="34" s="1"/>
  <c r="I730" i="34"/>
  <c r="J730" i="34" s="1"/>
  <c r="I729" i="34"/>
  <c r="J729" i="34" s="1"/>
  <c r="I728" i="34"/>
  <c r="J728" i="34" s="1"/>
  <c r="I727" i="34"/>
  <c r="J727" i="34" s="1"/>
  <c r="I725" i="34"/>
  <c r="J725" i="34" s="1"/>
  <c r="I724" i="34"/>
  <c r="J724" i="34" s="1"/>
  <c r="I723" i="34"/>
  <c r="J723" i="34" s="1"/>
  <c r="I722" i="34"/>
  <c r="J722" i="34" s="1"/>
  <c r="I721" i="34"/>
  <c r="J721" i="34" s="1"/>
  <c r="I720" i="34"/>
  <c r="J720" i="34" s="1"/>
  <c r="I719" i="34"/>
  <c r="J719" i="34" s="1"/>
  <c r="I718" i="34"/>
  <c r="J718" i="34" s="1"/>
  <c r="I717" i="34"/>
  <c r="J717" i="34" s="1"/>
  <c r="I716" i="34"/>
  <c r="J716" i="34" s="1"/>
  <c r="I715" i="34"/>
  <c r="J715" i="34" s="1"/>
  <c r="I714" i="34"/>
  <c r="J714" i="34" s="1"/>
  <c r="I713" i="34"/>
  <c r="J713" i="34" s="1"/>
  <c r="I711" i="34"/>
  <c r="J711" i="34" s="1"/>
  <c r="I710" i="34"/>
  <c r="J710" i="34" s="1"/>
  <c r="I709" i="34"/>
  <c r="J709" i="34" s="1"/>
  <c r="I708" i="34"/>
  <c r="J708" i="34" s="1"/>
  <c r="I707" i="34"/>
  <c r="J707" i="34" s="1"/>
  <c r="I706" i="34"/>
  <c r="J706" i="34" s="1"/>
  <c r="I705" i="34"/>
  <c r="J705" i="34" s="1"/>
  <c r="I704" i="34"/>
  <c r="J704" i="34" s="1"/>
  <c r="I703" i="34"/>
  <c r="J703" i="34" s="1"/>
  <c r="I701" i="34"/>
  <c r="J701" i="34" s="1"/>
  <c r="I700" i="34"/>
  <c r="J700" i="34" s="1"/>
  <c r="I699" i="34"/>
  <c r="J699" i="34" s="1"/>
  <c r="I698" i="34"/>
  <c r="J698" i="34" s="1"/>
  <c r="I697" i="34"/>
  <c r="J697" i="34" s="1"/>
  <c r="I696" i="34"/>
  <c r="J696" i="34" s="1"/>
  <c r="I695" i="34"/>
  <c r="J695" i="34" s="1"/>
  <c r="I694" i="34"/>
  <c r="J694" i="34" s="1"/>
  <c r="I693" i="34"/>
  <c r="J693" i="34" s="1"/>
  <c r="I692" i="34"/>
  <c r="J692" i="34" s="1"/>
  <c r="I691" i="34"/>
  <c r="J691" i="34" s="1"/>
  <c r="I690" i="34"/>
  <c r="J690" i="34" s="1"/>
  <c r="I689" i="34"/>
  <c r="J689" i="34" s="1"/>
  <c r="I687" i="34"/>
  <c r="J687" i="34" s="1"/>
  <c r="I686" i="34"/>
  <c r="J686" i="34" s="1"/>
  <c r="I685" i="34"/>
  <c r="J685" i="34" s="1"/>
  <c r="I684" i="34"/>
  <c r="J684" i="34" s="1"/>
  <c r="I683" i="34"/>
  <c r="J683" i="34" s="1"/>
  <c r="I682" i="34"/>
  <c r="J682" i="34" s="1"/>
  <c r="I681" i="34"/>
  <c r="J681" i="34" s="1"/>
  <c r="I680" i="34"/>
  <c r="J680" i="34" s="1"/>
  <c r="I679" i="34"/>
  <c r="J679" i="34" s="1"/>
  <c r="I678" i="34"/>
  <c r="J678" i="34" s="1"/>
  <c r="I677" i="34"/>
  <c r="J677" i="34" s="1"/>
  <c r="I676" i="34"/>
  <c r="J676" i="34" s="1"/>
  <c r="I675" i="34"/>
  <c r="J675" i="34" s="1"/>
  <c r="I669" i="34"/>
  <c r="J669" i="34" s="1"/>
  <c r="I668" i="34"/>
  <c r="J668" i="34" s="1"/>
  <c r="I667" i="34"/>
  <c r="J667" i="34" s="1"/>
  <c r="I666" i="34"/>
  <c r="J666" i="34" s="1"/>
  <c r="I665" i="34"/>
  <c r="J665" i="34" s="1"/>
  <c r="I673" i="34"/>
  <c r="J673" i="34" s="1"/>
  <c r="I672" i="34"/>
  <c r="J672" i="34" s="1"/>
  <c r="I662" i="34"/>
  <c r="J662" i="34" s="1"/>
  <c r="I670" i="34"/>
  <c r="J670" i="34" s="1"/>
  <c r="I660" i="34"/>
  <c r="J660" i="34" s="1"/>
  <c r="I659" i="34"/>
  <c r="J659" i="34" s="1"/>
  <c r="I658" i="34"/>
  <c r="J658" i="34" s="1"/>
  <c r="I657" i="34"/>
  <c r="J657" i="34" s="1"/>
  <c r="I656" i="34"/>
  <c r="J656" i="34" s="1"/>
  <c r="I655" i="34"/>
  <c r="J655" i="34" s="1"/>
  <c r="I654" i="34"/>
  <c r="J654" i="34" s="1"/>
  <c r="I653" i="34"/>
  <c r="J653" i="34" s="1"/>
  <c r="I652" i="34"/>
  <c r="J652" i="34" s="1"/>
  <c r="I649" i="34"/>
  <c r="J649" i="34" s="1"/>
  <c r="I648" i="34"/>
  <c r="J648" i="34" s="1"/>
  <c r="I647" i="34"/>
  <c r="J647" i="34" s="1"/>
  <c r="I646" i="34"/>
  <c r="J646" i="34" s="1"/>
  <c r="I645" i="34"/>
  <c r="J645" i="34" s="1"/>
  <c r="I644" i="34"/>
  <c r="J644" i="34" s="1"/>
  <c r="I642" i="34"/>
  <c r="J642" i="34" s="1"/>
  <c r="I641" i="34"/>
  <c r="J641" i="34" s="1"/>
  <c r="I640" i="34"/>
  <c r="J640" i="34" s="1"/>
  <c r="I639" i="34"/>
  <c r="J639" i="34" s="1"/>
  <c r="I638" i="34"/>
  <c r="J638" i="34" s="1"/>
  <c r="I637" i="34"/>
  <c r="J637" i="34" s="1"/>
  <c r="I635" i="34"/>
  <c r="J635" i="34" s="1"/>
  <c r="I634" i="34"/>
  <c r="J634" i="34" s="1"/>
  <c r="I633" i="34"/>
  <c r="J633" i="34" s="1"/>
  <c r="I632" i="34"/>
  <c r="J632" i="34" s="1"/>
  <c r="I631" i="34"/>
  <c r="J631" i="34" s="1"/>
  <c r="I630" i="34"/>
  <c r="J630" i="34" s="1"/>
  <c r="I629" i="34"/>
  <c r="J629" i="34" s="1"/>
  <c r="I628" i="34"/>
  <c r="J628" i="34" s="1"/>
  <c r="I627" i="34"/>
  <c r="J627" i="34" s="1"/>
  <c r="I626" i="34"/>
  <c r="J626" i="34" s="1"/>
  <c r="I624" i="34"/>
  <c r="J624" i="34" s="1"/>
  <c r="I623" i="34"/>
  <c r="J623" i="34" s="1"/>
  <c r="I622" i="34"/>
  <c r="J622" i="34" s="1"/>
  <c r="I621" i="34"/>
  <c r="J621" i="34" s="1"/>
  <c r="I620" i="34"/>
  <c r="J620" i="34" s="1"/>
  <c r="I619" i="34"/>
  <c r="J619" i="34" s="1"/>
  <c r="I618" i="34"/>
  <c r="J618" i="34" s="1"/>
  <c r="I617" i="34"/>
  <c r="J617" i="34" s="1"/>
  <c r="I616" i="34"/>
  <c r="J616" i="34" s="1"/>
  <c r="I615" i="34"/>
  <c r="J615" i="34" s="1"/>
  <c r="I614" i="34"/>
  <c r="J614" i="34" s="1"/>
  <c r="I613" i="34"/>
  <c r="J613" i="34" s="1"/>
  <c r="I612" i="34"/>
  <c r="J612" i="34" s="1"/>
  <c r="I611" i="34"/>
  <c r="J611" i="34" s="1"/>
  <c r="I610" i="34"/>
  <c r="J610" i="34" s="1"/>
  <c r="I609" i="34"/>
  <c r="J609" i="34" s="1"/>
  <c r="I608" i="34"/>
  <c r="J608" i="34" s="1"/>
  <c r="I607" i="34"/>
  <c r="J607" i="34" s="1"/>
  <c r="I606" i="34"/>
  <c r="J606" i="34" s="1"/>
  <c r="I605" i="34"/>
  <c r="J605" i="34" s="1"/>
  <c r="I604" i="34"/>
  <c r="J604" i="34" s="1"/>
  <c r="I603" i="34"/>
  <c r="J603" i="34" s="1"/>
  <c r="I602" i="34"/>
  <c r="J602" i="34" s="1"/>
  <c r="I600" i="34"/>
  <c r="J600" i="34" s="1"/>
  <c r="I599" i="34"/>
  <c r="J599" i="34" s="1"/>
  <c r="I598" i="34"/>
  <c r="J598" i="34" s="1"/>
  <c r="I597" i="34"/>
  <c r="J597" i="34" s="1"/>
  <c r="I596" i="34"/>
  <c r="J596" i="34" s="1"/>
  <c r="I595" i="34"/>
  <c r="J595" i="34" s="1"/>
  <c r="I594" i="34"/>
  <c r="J594" i="34" s="1"/>
  <c r="I593" i="34"/>
  <c r="J593" i="34" s="1"/>
  <c r="I592" i="34"/>
  <c r="J592" i="34" s="1"/>
  <c r="I591" i="34"/>
  <c r="J591" i="34" s="1"/>
  <c r="I590" i="34"/>
  <c r="J590" i="34" s="1"/>
  <c r="I589" i="34"/>
  <c r="J589" i="34" s="1"/>
  <c r="I588" i="34"/>
  <c r="J588" i="34" s="1"/>
  <c r="I587" i="34"/>
  <c r="J587" i="34" s="1"/>
  <c r="I586" i="34"/>
  <c r="J586" i="34" s="1"/>
  <c r="I585" i="34"/>
  <c r="J585" i="34" s="1"/>
  <c r="I584" i="34"/>
  <c r="J584" i="34" s="1"/>
  <c r="I583" i="34"/>
  <c r="J583" i="34" s="1"/>
  <c r="I582" i="34"/>
  <c r="J582" i="34" s="1"/>
  <c r="I581" i="34"/>
  <c r="J581" i="34" s="1"/>
  <c r="I580" i="34"/>
  <c r="J580" i="34" s="1"/>
  <c r="I578" i="34"/>
  <c r="J578" i="34" s="1"/>
  <c r="I577" i="34"/>
  <c r="J577" i="34" s="1"/>
  <c r="I576" i="34"/>
  <c r="J576" i="34" s="1"/>
  <c r="I575" i="34"/>
  <c r="J575" i="34" s="1"/>
  <c r="I574" i="34"/>
  <c r="J574" i="34" s="1"/>
  <c r="I573" i="34"/>
  <c r="J573" i="34" s="1"/>
  <c r="I572" i="34"/>
  <c r="J572" i="34" s="1"/>
  <c r="I571" i="34"/>
  <c r="J571" i="34" s="1"/>
  <c r="I570" i="34"/>
  <c r="J570" i="34" s="1"/>
  <c r="I569" i="34"/>
  <c r="J569" i="34" s="1"/>
  <c r="I568" i="34"/>
  <c r="J568" i="34" s="1"/>
  <c r="I567" i="34"/>
  <c r="J567" i="34" s="1"/>
  <c r="I566" i="34"/>
  <c r="J566" i="34" s="1"/>
  <c r="I564" i="34"/>
  <c r="J564" i="34" s="1"/>
  <c r="I563" i="34"/>
  <c r="J563" i="34" s="1"/>
  <c r="I562" i="34"/>
  <c r="J562" i="34" s="1"/>
  <c r="I561" i="34"/>
  <c r="J561" i="34" s="1"/>
  <c r="I560" i="34"/>
  <c r="J560" i="34" s="1"/>
  <c r="I559" i="34"/>
  <c r="J559" i="34" s="1"/>
  <c r="I558" i="34"/>
  <c r="J558" i="34" s="1"/>
  <c r="I557" i="34"/>
  <c r="J557" i="34" s="1"/>
  <c r="I556" i="34"/>
  <c r="J556" i="34" s="1"/>
  <c r="I554" i="34"/>
  <c r="J554" i="34" s="1"/>
  <c r="I553" i="34"/>
  <c r="J553" i="34" s="1"/>
  <c r="I552" i="34"/>
  <c r="J552" i="34" s="1"/>
  <c r="I551" i="34"/>
  <c r="J551" i="34" s="1"/>
  <c r="I550" i="34"/>
  <c r="J550" i="34" s="1"/>
  <c r="I549" i="34"/>
  <c r="J549" i="34" s="1"/>
  <c r="I548" i="34"/>
  <c r="J548" i="34" s="1"/>
  <c r="I547" i="34"/>
  <c r="J547" i="34" s="1"/>
  <c r="I546" i="34"/>
  <c r="J546" i="34" s="1"/>
  <c r="I545" i="34"/>
  <c r="J545" i="34" s="1"/>
  <c r="I544" i="34"/>
  <c r="J544" i="34" s="1"/>
  <c r="I543" i="34"/>
  <c r="J543" i="34" s="1"/>
  <c r="I542" i="34"/>
  <c r="J542" i="34" s="1"/>
  <c r="I540" i="34"/>
  <c r="J540" i="34" s="1"/>
  <c r="I539" i="34"/>
  <c r="J539" i="34" s="1"/>
  <c r="I538" i="34"/>
  <c r="J538" i="34" s="1"/>
  <c r="I537" i="34"/>
  <c r="J537" i="34" s="1"/>
  <c r="I536" i="34"/>
  <c r="J536" i="34" s="1"/>
  <c r="I535" i="34"/>
  <c r="J535" i="34" s="1"/>
  <c r="I534" i="34"/>
  <c r="J534" i="34" s="1"/>
  <c r="I533" i="34"/>
  <c r="J533" i="34" s="1"/>
  <c r="I532" i="34"/>
  <c r="J532" i="34" s="1"/>
  <c r="I530" i="34"/>
  <c r="J530" i="34" s="1"/>
  <c r="I529" i="34"/>
  <c r="J529" i="34" s="1"/>
  <c r="I528" i="34"/>
  <c r="J528" i="34" s="1"/>
  <c r="I527" i="34"/>
  <c r="J527" i="34" s="1"/>
  <c r="I526" i="34"/>
  <c r="J526" i="34" s="1"/>
  <c r="I525" i="34"/>
  <c r="J525" i="34" s="1"/>
  <c r="I524" i="34"/>
  <c r="J524" i="34" s="1"/>
  <c r="I523" i="34"/>
  <c r="J523" i="34" s="1"/>
  <c r="I522" i="34"/>
  <c r="J522" i="34" s="1"/>
  <c r="I520" i="34"/>
  <c r="J520" i="34" s="1"/>
  <c r="I519" i="34"/>
  <c r="J519" i="34" s="1"/>
  <c r="I518" i="34"/>
  <c r="J518" i="34" s="1"/>
  <c r="I517" i="34"/>
  <c r="J517" i="34" s="1"/>
  <c r="I516" i="34"/>
  <c r="J516" i="34" s="1"/>
  <c r="I515" i="34"/>
  <c r="J515" i="34" s="1"/>
  <c r="I514" i="34"/>
  <c r="J514" i="34" s="1"/>
  <c r="I513" i="34"/>
  <c r="J513" i="34" s="1"/>
  <c r="I512" i="34"/>
  <c r="J512" i="34" s="1"/>
  <c r="I509" i="34"/>
  <c r="J509" i="34" s="1"/>
  <c r="I508" i="34"/>
  <c r="J508" i="34" s="1"/>
  <c r="I507" i="34"/>
  <c r="J507" i="34" s="1"/>
  <c r="I506" i="34"/>
  <c r="J506" i="34" s="1"/>
  <c r="I505" i="34"/>
  <c r="J505" i="34" s="1"/>
  <c r="I504" i="34"/>
  <c r="J504" i="34" s="1"/>
  <c r="I503" i="34"/>
  <c r="J503" i="34" s="1"/>
  <c r="I502" i="34"/>
  <c r="J502" i="34" s="1"/>
  <c r="I501" i="34"/>
  <c r="J501" i="34" s="1"/>
  <c r="I500" i="34"/>
  <c r="J500" i="34" s="1"/>
  <c r="I498" i="34"/>
  <c r="J498" i="34" s="1"/>
  <c r="I497" i="34"/>
  <c r="J497" i="34" s="1"/>
  <c r="I496" i="34"/>
  <c r="J496" i="34" s="1"/>
  <c r="I495" i="34"/>
  <c r="J495" i="34" s="1"/>
  <c r="I494" i="34"/>
  <c r="J494" i="34" s="1"/>
  <c r="I493" i="34"/>
  <c r="J493" i="34" s="1"/>
  <c r="I492" i="34"/>
  <c r="J492" i="34" s="1"/>
  <c r="I491" i="34"/>
  <c r="J491" i="34" s="1"/>
  <c r="I490" i="34"/>
  <c r="J490" i="34" s="1"/>
  <c r="I489" i="34"/>
  <c r="J489" i="34" s="1"/>
  <c r="I488" i="34"/>
  <c r="J488" i="34" s="1"/>
  <c r="I487" i="34"/>
  <c r="J487" i="34" s="1"/>
  <c r="I486" i="34"/>
  <c r="J486" i="34" s="1"/>
  <c r="I485" i="34"/>
  <c r="J485" i="34" s="1"/>
  <c r="I484" i="34"/>
  <c r="J484" i="34" s="1"/>
  <c r="I483" i="34"/>
  <c r="J483" i="34" s="1"/>
  <c r="I482" i="34"/>
  <c r="J482" i="34" s="1"/>
  <c r="I481" i="34"/>
  <c r="J481" i="34" s="1"/>
  <c r="I480" i="34"/>
  <c r="J480" i="34" s="1"/>
  <c r="I479" i="34"/>
  <c r="J479" i="34" s="1"/>
  <c r="I478" i="34"/>
  <c r="J478" i="34" s="1"/>
  <c r="I477" i="34"/>
  <c r="J477" i="34" s="1"/>
  <c r="I476" i="34"/>
  <c r="J476" i="34" s="1"/>
  <c r="I474" i="34"/>
  <c r="J474" i="34" s="1"/>
  <c r="I473" i="34"/>
  <c r="J473" i="34" s="1"/>
  <c r="I472" i="34"/>
  <c r="J472" i="34" s="1"/>
  <c r="I471" i="34"/>
  <c r="J471" i="34" s="1"/>
  <c r="I470" i="34"/>
  <c r="J470" i="34" s="1"/>
  <c r="I469" i="34"/>
  <c r="J469" i="34" s="1"/>
  <c r="I468" i="34"/>
  <c r="J468" i="34" s="1"/>
  <c r="I467" i="34"/>
  <c r="J467" i="34" s="1"/>
  <c r="I466" i="34"/>
  <c r="J466" i="34" s="1"/>
  <c r="I465" i="34"/>
  <c r="J465" i="34" s="1"/>
  <c r="I464" i="34"/>
  <c r="J464" i="34" s="1"/>
  <c r="I463" i="34"/>
  <c r="J463" i="34" s="1"/>
  <c r="I462" i="34"/>
  <c r="J462" i="34" s="1"/>
  <c r="I461" i="34"/>
  <c r="J461" i="34" s="1"/>
  <c r="I460" i="34"/>
  <c r="J460" i="34" s="1"/>
  <c r="I459" i="34"/>
  <c r="J459" i="34" s="1"/>
  <c r="I458" i="34"/>
  <c r="J458" i="34" s="1"/>
  <c r="I457" i="34"/>
  <c r="J457" i="34" s="1"/>
  <c r="I456" i="34"/>
  <c r="J456" i="34" s="1"/>
  <c r="I455" i="34"/>
  <c r="J455" i="34" s="1"/>
  <c r="I454" i="34"/>
  <c r="J454" i="34" s="1"/>
  <c r="I452" i="34"/>
  <c r="J452" i="34" s="1"/>
  <c r="I451" i="34"/>
  <c r="J451" i="34" s="1"/>
  <c r="I450" i="34"/>
  <c r="J450" i="34" s="1"/>
  <c r="I449" i="34"/>
  <c r="J449" i="34" s="1"/>
  <c r="I448" i="34"/>
  <c r="J448" i="34" s="1"/>
  <c r="I447" i="34"/>
  <c r="J447" i="34" s="1"/>
  <c r="I446" i="34"/>
  <c r="J446" i="34" s="1"/>
  <c r="I445" i="34"/>
  <c r="J445" i="34" s="1"/>
  <c r="I444" i="34"/>
  <c r="J444" i="34" s="1"/>
  <c r="I443" i="34"/>
  <c r="J443" i="34" s="1"/>
  <c r="I442" i="34"/>
  <c r="J442" i="34" s="1"/>
  <c r="I441" i="34"/>
  <c r="J441" i="34" s="1"/>
  <c r="I440" i="34"/>
  <c r="J440" i="34" s="1"/>
  <c r="I438" i="34"/>
  <c r="J438" i="34" s="1"/>
  <c r="I437" i="34"/>
  <c r="J437" i="34" s="1"/>
  <c r="I436" i="34"/>
  <c r="J436" i="34" s="1"/>
  <c r="I435" i="34"/>
  <c r="J435" i="34" s="1"/>
  <c r="I434" i="34"/>
  <c r="J434" i="34" s="1"/>
  <c r="I433" i="34"/>
  <c r="J433" i="34" s="1"/>
  <c r="I432" i="34"/>
  <c r="J432" i="34" s="1"/>
  <c r="I431" i="34"/>
  <c r="J431" i="34" s="1"/>
  <c r="I430" i="34"/>
  <c r="J430" i="34" s="1"/>
  <c r="I428" i="34"/>
  <c r="J428" i="34" s="1"/>
  <c r="I427" i="34"/>
  <c r="J427" i="34" s="1"/>
  <c r="I426" i="34"/>
  <c r="J426" i="34" s="1"/>
  <c r="I425" i="34"/>
  <c r="J425" i="34" s="1"/>
  <c r="I424" i="34"/>
  <c r="J424" i="34" s="1"/>
  <c r="I423" i="34"/>
  <c r="J423" i="34" s="1"/>
  <c r="I422" i="34"/>
  <c r="J422" i="34" s="1"/>
  <c r="I421" i="34"/>
  <c r="J421" i="34" s="1"/>
  <c r="I420" i="34"/>
  <c r="J420" i="34" s="1"/>
  <c r="I419" i="34"/>
  <c r="J419" i="34" s="1"/>
  <c r="I418" i="34"/>
  <c r="J418" i="34" s="1"/>
  <c r="I417" i="34"/>
  <c r="J417" i="34" s="1"/>
  <c r="I416" i="34"/>
  <c r="J416" i="34" s="1"/>
  <c r="I414" i="34"/>
  <c r="J414" i="34" s="1"/>
  <c r="I413" i="34"/>
  <c r="J413" i="34" s="1"/>
  <c r="I412" i="34"/>
  <c r="J412" i="34" s="1"/>
  <c r="I411" i="34"/>
  <c r="J411" i="34" s="1"/>
  <c r="I410" i="34"/>
  <c r="J410" i="34" s="1"/>
  <c r="I409" i="34"/>
  <c r="J409" i="34" s="1"/>
  <c r="I408" i="34"/>
  <c r="J408" i="34" s="1"/>
  <c r="I407" i="34"/>
  <c r="J407" i="34" s="1"/>
  <c r="I406" i="34"/>
  <c r="J406" i="34" s="1"/>
  <c r="I404" i="34"/>
  <c r="J404" i="34" s="1"/>
  <c r="I403" i="34"/>
  <c r="J403" i="34" s="1"/>
  <c r="I402" i="34"/>
  <c r="J402" i="34" s="1"/>
  <c r="I401" i="34"/>
  <c r="J401" i="34" s="1"/>
  <c r="I400" i="34"/>
  <c r="J400" i="34" s="1"/>
  <c r="I399" i="34"/>
  <c r="J399" i="34" s="1"/>
  <c r="I398" i="34"/>
  <c r="J398" i="34" s="1"/>
  <c r="I397" i="34"/>
  <c r="J397" i="34" s="1"/>
  <c r="I396" i="34"/>
  <c r="J396" i="34" s="1"/>
  <c r="I394" i="34"/>
  <c r="J394" i="34" s="1"/>
  <c r="I393" i="34"/>
  <c r="J393" i="34" s="1"/>
  <c r="I392" i="34"/>
  <c r="J392" i="34" s="1"/>
  <c r="I391" i="34"/>
  <c r="J391" i="34" s="1"/>
  <c r="I390" i="34"/>
  <c r="J390" i="34" s="1"/>
  <c r="I389" i="34"/>
  <c r="J389" i="34" s="1"/>
  <c r="I388" i="34"/>
  <c r="J388" i="34" s="1"/>
  <c r="I387" i="34"/>
  <c r="J387" i="34" s="1"/>
  <c r="I386" i="34"/>
  <c r="J386" i="34" s="1"/>
  <c r="I370" i="34"/>
  <c r="J370" i="34" s="1"/>
  <c r="I369" i="34"/>
  <c r="J369" i="34" s="1"/>
  <c r="I368" i="34"/>
  <c r="J368" i="34" s="1"/>
  <c r="I367" i="34"/>
  <c r="J367" i="34" s="1"/>
  <c r="I366" i="34"/>
  <c r="J366" i="34" s="1"/>
  <c r="I365" i="34"/>
  <c r="J365" i="34" s="1"/>
  <c r="I364" i="34"/>
  <c r="J364" i="34" s="1"/>
  <c r="I363" i="34"/>
  <c r="J363" i="34" s="1"/>
  <c r="I362" i="34"/>
  <c r="J362" i="34" s="1"/>
  <c r="I361" i="34"/>
  <c r="J361" i="34" s="1"/>
  <c r="I360" i="34"/>
  <c r="J360" i="34" s="1"/>
  <c r="I359" i="34"/>
  <c r="J359" i="34" s="1"/>
  <c r="I358" i="34"/>
  <c r="J358" i="34" s="1"/>
  <c r="I356" i="34"/>
  <c r="J356" i="34" s="1"/>
  <c r="I355" i="34"/>
  <c r="J355" i="34" s="1"/>
  <c r="I354" i="34"/>
  <c r="J354" i="34" s="1"/>
  <c r="I353" i="34"/>
  <c r="J353" i="34" s="1"/>
  <c r="I352" i="34"/>
  <c r="J352" i="34" s="1"/>
  <c r="I351" i="34"/>
  <c r="J351" i="34" s="1"/>
  <c r="I350" i="34"/>
  <c r="J350" i="34" s="1"/>
  <c r="I349" i="34"/>
  <c r="J349" i="34" s="1"/>
  <c r="I348" i="34"/>
  <c r="J348" i="34" s="1"/>
  <c r="I346" i="34"/>
  <c r="J346" i="34" s="1"/>
  <c r="I345" i="34"/>
  <c r="J345" i="34" s="1"/>
  <c r="I344" i="34"/>
  <c r="J344" i="34" s="1"/>
  <c r="I343" i="34"/>
  <c r="J343" i="34" s="1"/>
  <c r="I342" i="34"/>
  <c r="J342" i="34" s="1"/>
  <c r="I341" i="34"/>
  <c r="J341" i="34" s="1"/>
  <c r="I340" i="34"/>
  <c r="J340" i="34" s="1"/>
  <c r="I339" i="34"/>
  <c r="J339" i="34" s="1"/>
  <c r="I338" i="34"/>
  <c r="J338" i="34" s="1"/>
  <c r="I337" i="34"/>
  <c r="J337" i="34" s="1"/>
  <c r="I336" i="34"/>
  <c r="J336" i="34" s="1"/>
  <c r="I335" i="34"/>
  <c r="J335" i="34" s="1"/>
  <c r="I334" i="34"/>
  <c r="J334" i="34" s="1"/>
  <c r="I332" i="34"/>
  <c r="J332" i="34" s="1"/>
  <c r="I331" i="34"/>
  <c r="J331" i="34" s="1"/>
  <c r="I330" i="34"/>
  <c r="J330" i="34" s="1"/>
  <c r="I329" i="34"/>
  <c r="J329" i="34" s="1"/>
  <c r="I328" i="34"/>
  <c r="J328" i="34" s="1"/>
  <c r="I327" i="34"/>
  <c r="J327" i="34" s="1"/>
  <c r="I326" i="34"/>
  <c r="J326" i="34" s="1"/>
  <c r="I325" i="34"/>
  <c r="J325" i="34" s="1"/>
  <c r="I324" i="34"/>
  <c r="J324" i="34" s="1"/>
  <c r="I322" i="34"/>
  <c r="J322" i="34" s="1"/>
  <c r="I321" i="34"/>
  <c r="J321" i="34" s="1"/>
  <c r="I320" i="34"/>
  <c r="J320" i="34" s="1"/>
  <c r="I319" i="34"/>
  <c r="J319" i="34" s="1"/>
  <c r="I318" i="34"/>
  <c r="J318" i="34" s="1"/>
  <c r="I317" i="34"/>
  <c r="J317" i="34" s="1"/>
  <c r="I316" i="34"/>
  <c r="J316" i="34" s="1"/>
  <c r="I315" i="34"/>
  <c r="J315" i="34" s="1"/>
  <c r="I314" i="34"/>
  <c r="J314" i="34" s="1"/>
  <c r="I312" i="34"/>
  <c r="J312" i="34" s="1"/>
  <c r="I311" i="34"/>
  <c r="J311" i="34" s="1"/>
  <c r="I310" i="34"/>
  <c r="J310" i="34" s="1"/>
  <c r="I309" i="34"/>
  <c r="J309" i="34" s="1"/>
  <c r="I308" i="34"/>
  <c r="J308" i="34" s="1"/>
  <c r="I307" i="34"/>
  <c r="J307" i="34" s="1"/>
  <c r="I306" i="34"/>
  <c r="J306" i="34" s="1"/>
  <c r="I305" i="34"/>
  <c r="J305" i="34" s="1"/>
  <c r="I304" i="34"/>
  <c r="J304" i="34" s="1"/>
  <c r="I301" i="34"/>
  <c r="J301" i="34" s="1"/>
  <c r="I300" i="34"/>
  <c r="J300" i="34" s="1"/>
  <c r="I299" i="34"/>
  <c r="J299" i="34" s="1"/>
  <c r="I298" i="34"/>
  <c r="J298" i="34" s="1"/>
  <c r="I297" i="34"/>
  <c r="J297" i="34" s="1"/>
  <c r="I296" i="34"/>
  <c r="J296" i="34" s="1"/>
  <c r="I295" i="34"/>
  <c r="J295" i="34" s="1"/>
  <c r="I294" i="34"/>
  <c r="J294" i="34" s="1"/>
  <c r="I293" i="34"/>
  <c r="J293" i="34" s="1"/>
  <c r="I292" i="34"/>
  <c r="J292" i="34" s="1"/>
  <c r="I291" i="34"/>
  <c r="J291" i="34" s="1"/>
  <c r="I290" i="34"/>
  <c r="J290" i="34" s="1"/>
  <c r="I289" i="34"/>
  <c r="J289" i="34" s="1"/>
  <c r="I287" i="34"/>
  <c r="J287" i="34" s="1"/>
  <c r="I286" i="34"/>
  <c r="J286" i="34" s="1"/>
  <c r="I285" i="34"/>
  <c r="J285" i="34" s="1"/>
  <c r="I284" i="34"/>
  <c r="J284" i="34" s="1"/>
  <c r="I283" i="34"/>
  <c r="J283" i="34" s="1"/>
  <c r="I282" i="34"/>
  <c r="J282" i="34" s="1"/>
  <c r="I281" i="34"/>
  <c r="J281" i="34" s="1"/>
  <c r="I280" i="34"/>
  <c r="J280" i="34" s="1"/>
  <c r="I279" i="34"/>
  <c r="J279" i="34" s="1"/>
  <c r="I277" i="34"/>
  <c r="J277" i="34" s="1"/>
  <c r="I276" i="34"/>
  <c r="J276" i="34" s="1"/>
  <c r="I275" i="34"/>
  <c r="J275" i="34" s="1"/>
  <c r="I274" i="34"/>
  <c r="J274" i="34" s="1"/>
  <c r="I273" i="34"/>
  <c r="J273" i="34" s="1"/>
  <c r="I272" i="34"/>
  <c r="J272" i="34" s="1"/>
  <c r="I271" i="34"/>
  <c r="J271" i="34" s="1"/>
  <c r="I270" i="34"/>
  <c r="J270" i="34" s="1"/>
  <c r="I269" i="34"/>
  <c r="J269" i="34" s="1"/>
  <c r="I268" i="34"/>
  <c r="J268" i="34" s="1"/>
  <c r="I267" i="34"/>
  <c r="J267" i="34" s="1"/>
  <c r="I266" i="34"/>
  <c r="J266" i="34" s="1"/>
  <c r="I265" i="34"/>
  <c r="J265" i="34" s="1"/>
  <c r="I263" i="34"/>
  <c r="J263" i="34" s="1"/>
  <c r="I262" i="34"/>
  <c r="J262" i="34" s="1"/>
  <c r="I261" i="34"/>
  <c r="J261" i="34" s="1"/>
  <c r="I260" i="34"/>
  <c r="J260" i="34" s="1"/>
  <c r="I259" i="34"/>
  <c r="J259" i="34" s="1"/>
  <c r="I258" i="34"/>
  <c r="J258" i="34" s="1"/>
  <c r="I257" i="34"/>
  <c r="J257" i="34" s="1"/>
  <c r="I256" i="34"/>
  <c r="J256" i="34" s="1"/>
  <c r="I255" i="34"/>
  <c r="J255" i="34" s="1"/>
  <c r="I253" i="34"/>
  <c r="J253" i="34" s="1"/>
  <c r="I252" i="34"/>
  <c r="J252" i="34" s="1"/>
  <c r="I251" i="34"/>
  <c r="J251" i="34" s="1"/>
  <c r="I250" i="34"/>
  <c r="J250" i="34" s="1"/>
  <c r="I249" i="34"/>
  <c r="J249" i="34" s="1"/>
  <c r="I248" i="34"/>
  <c r="J248" i="34" s="1"/>
  <c r="I247" i="34"/>
  <c r="J247" i="34" s="1"/>
  <c r="I246" i="34"/>
  <c r="J246" i="34" s="1"/>
  <c r="I245" i="34"/>
  <c r="J245" i="34" s="1"/>
  <c r="I235" i="34"/>
  <c r="J235" i="34" s="1"/>
  <c r="I232" i="34"/>
  <c r="J232" i="34" s="1"/>
  <c r="I231" i="34"/>
  <c r="J231" i="34" s="1"/>
  <c r="I230" i="34"/>
  <c r="J230" i="34" s="1"/>
  <c r="I229" i="34"/>
  <c r="J229" i="34" s="1"/>
  <c r="I228" i="34"/>
  <c r="J228" i="34" s="1"/>
  <c r="I227" i="34"/>
  <c r="J227" i="34" s="1"/>
  <c r="I226" i="34"/>
  <c r="J226" i="34" s="1"/>
  <c r="I225" i="34"/>
  <c r="J225" i="34" s="1"/>
  <c r="I224" i="34"/>
  <c r="J224" i="34" s="1"/>
  <c r="I223" i="34"/>
  <c r="J223" i="34" s="1"/>
  <c r="I221" i="34"/>
  <c r="J221" i="34" s="1"/>
  <c r="I220" i="34"/>
  <c r="J220" i="34" s="1"/>
  <c r="I219" i="34"/>
  <c r="J219" i="34" s="1"/>
  <c r="I218" i="34"/>
  <c r="J218" i="34" s="1"/>
  <c r="I217" i="34"/>
  <c r="J217" i="34" s="1"/>
  <c r="I216" i="34"/>
  <c r="J216" i="34" s="1"/>
  <c r="I215" i="34"/>
  <c r="J215" i="34" s="1"/>
  <c r="I214" i="34"/>
  <c r="J214" i="34" s="1"/>
  <c r="I213" i="34"/>
  <c r="J213" i="34" s="1"/>
  <c r="I212" i="34"/>
  <c r="J212" i="34" s="1"/>
  <c r="I211" i="34"/>
  <c r="J211" i="34" s="1"/>
  <c r="I210" i="34"/>
  <c r="J210" i="34" s="1"/>
  <c r="I209" i="34"/>
  <c r="J209" i="34" s="1"/>
  <c r="I207" i="34"/>
  <c r="J207" i="34" s="1"/>
  <c r="I206" i="34"/>
  <c r="J206" i="34" s="1"/>
  <c r="I205" i="34"/>
  <c r="J205" i="34" s="1"/>
  <c r="I204" i="34"/>
  <c r="J204" i="34" s="1"/>
  <c r="I203" i="34"/>
  <c r="J203" i="34" s="1"/>
  <c r="I202" i="34"/>
  <c r="J202" i="34" s="1"/>
  <c r="I201" i="34"/>
  <c r="J201" i="34" s="1"/>
  <c r="I200" i="34"/>
  <c r="J200" i="34" s="1"/>
  <c r="I199" i="34"/>
  <c r="J199" i="34" s="1"/>
  <c r="I198" i="34"/>
  <c r="J198" i="34" s="1"/>
  <c r="I197" i="34"/>
  <c r="J197" i="34" s="1"/>
  <c r="I196" i="34"/>
  <c r="J196" i="34" s="1"/>
  <c r="I195" i="34"/>
  <c r="J195" i="34" s="1"/>
  <c r="I193" i="34"/>
  <c r="J193" i="34" s="1"/>
  <c r="I192" i="34"/>
  <c r="J192" i="34" s="1"/>
  <c r="I191" i="34"/>
  <c r="J191" i="34" s="1"/>
  <c r="I190" i="34"/>
  <c r="J190" i="34" s="1"/>
  <c r="I189" i="34"/>
  <c r="J189" i="34" s="1"/>
  <c r="I188" i="34"/>
  <c r="J188" i="34" s="1"/>
  <c r="I187" i="34"/>
  <c r="J187" i="34" s="1"/>
  <c r="I186" i="34"/>
  <c r="J186" i="34" s="1"/>
  <c r="I185" i="34"/>
  <c r="J185" i="34" s="1"/>
  <c r="I184" i="34"/>
  <c r="J184" i="34" s="1"/>
  <c r="I183" i="34"/>
  <c r="J183" i="34" s="1"/>
  <c r="I182" i="34"/>
  <c r="J182" i="34" s="1"/>
  <c r="I181" i="34"/>
  <c r="J181" i="34" s="1"/>
  <c r="I179" i="34"/>
  <c r="J179" i="34" s="1"/>
  <c r="I178" i="34"/>
  <c r="J178" i="34" s="1"/>
  <c r="I177" i="34"/>
  <c r="J177" i="34" s="1"/>
  <c r="I176" i="34"/>
  <c r="J176" i="34" s="1"/>
  <c r="I175" i="34"/>
  <c r="J175" i="34" s="1"/>
  <c r="I174" i="34"/>
  <c r="J174" i="34" s="1"/>
  <c r="I173" i="34"/>
  <c r="J173" i="34" s="1"/>
  <c r="I172" i="34"/>
  <c r="J172" i="34" s="1"/>
  <c r="I171" i="34"/>
  <c r="J171" i="34" s="1"/>
  <c r="I170" i="34"/>
  <c r="J170" i="34" s="1"/>
  <c r="I169" i="34"/>
  <c r="J169" i="34" s="1"/>
  <c r="I168" i="34"/>
  <c r="J168" i="34" s="1"/>
  <c r="I167" i="34"/>
  <c r="J167" i="34" s="1"/>
  <c r="I165" i="34"/>
  <c r="J165" i="34" s="1"/>
  <c r="I164" i="34"/>
  <c r="J164" i="34" s="1"/>
  <c r="I163" i="34"/>
  <c r="J163" i="34" s="1"/>
  <c r="I162" i="34"/>
  <c r="J162" i="34" s="1"/>
  <c r="I161" i="34"/>
  <c r="J161" i="34" s="1"/>
  <c r="I160" i="34"/>
  <c r="J160" i="34" s="1"/>
  <c r="I159" i="34"/>
  <c r="J159" i="34" s="1"/>
  <c r="I158" i="34"/>
  <c r="J158" i="34" s="1"/>
  <c r="I157" i="34"/>
  <c r="J157" i="34" s="1"/>
  <c r="I156" i="34"/>
  <c r="J156" i="34" s="1"/>
  <c r="I155" i="34"/>
  <c r="J155" i="34" s="1"/>
  <c r="I154" i="34"/>
  <c r="J154" i="34" s="1"/>
  <c r="I153" i="34"/>
  <c r="J153" i="34" s="1"/>
  <c r="I151" i="34"/>
  <c r="J151" i="34" s="1"/>
  <c r="I150" i="34"/>
  <c r="J150" i="34" s="1"/>
  <c r="I149" i="34"/>
  <c r="J149" i="34" s="1"/>
  <c r="I148" i="34"/>
  <c r="J148" i="34" s="1"/>
  <c r="I147" i="34"/>
  <c r="J147" i="34" s="1"/>
  <c r="I146" i="34"/>
  <c r="J146" i="34" s="1"/>
  <c r="I145" i="34"/>
  <c r="J145" i="34" s="1"/>
  <c r="I144" i="34"/>
  <c r="J144" i="34" s="1"/>
  <c r="I143" i="34"/>
  <c r="J143" i="34" s="1"/>
  <c r="I141" i="34"/>
  <c r="J141" i="34" s="1"/>
  <c r="I140" i="34"/>
  <c r="J140" i="34" s="1"/>
  <c r="I139" i="34"/>
  <c r="J139" i="34" s="1"/>
  <c r="I138" i="34"/>
  <c r="J138" i="34" s="1"/>
  <c r="I137" i="34"/>
  <c r="J137" i="34" s="1"/>
  <c r="I136" i="34"/>
  <c r="J136" i="34" s="1"/>
  <c r="I135" i="34"/>
  <c r="J135" i="34" s="1"/>
  <c r="I134" i="34"/>
  <c r="J134" i="34" s="1"/>
  <c r="I133" i="34"/>
  <c r="J133" i="34" s="1"/>
  <c r="I131" i="34"/>
  <c r="J131" i="34" s="1"/>
  <c r="I130" i="34"/>
  <c r="J130" i="34" s="1"/>
  <c r="I129" i="34"/>
  <c r="J129" i="34" s="1"/>
  <c r="I128" i="34"/>
  <c r="J128" i="34" s="1"/>
  <c r="I127" i="34"/>
  <c r="J127" i="34" s="1"/>
  <c r="I126" i="34"/>
  <c r="J126" i="34" s="1"/>
  <c r="I125" i="34"/>
  <c r="J125" i="34" s="1"/>
  <c r="I124" i="34"/>
  <c r="J124" i="34" s="1"/>
  <c r="I123" i="34"/>
  <c r="J123" i="34" s="1"/>
  <c r="I120" i="34"/>
  <c r="J120" i="34" s="1"/>
  <c r="I119" i="34"/>
  <c r="J119" i="34" s="1"/>
  <c r="I118" i="34"/>
  <c r="J118" i="34" s="1"/>
  <c r="I117" i="34"/>
  <c r="J117" i="34" s="1"/>
  <c r="I116" i="34"/>
  <c r="J116" i="34" s="1"/>
  <c r="I115" i="34"/>
  <c r="J115" i="34" s="1"/>
  <c r="I114" i="34"/>
  <c r="J114" i="34" s="1"/>
  <c r="I113" i="34"/>
  <c r="J113" i="34" s="1"/>
  <c r="I112" i="34"/>
  <c r="J112" i="34" s="1"/>
  <c r="I111" i="34"/>
  <c r="J111" i="34" s="1"/>
  <c r="I109" i="34"/>
  <c r="J109" i="34" s="1"/>
  <c r="I108" i="34"/>
  <c r="J108" i="34" s="1"/>
  <c r="I107" i="34"/>
  <c r="J107" i="34" s="1"/>
  <c r="I106" i="34"/>
  <c r="J106" i="34" s="1"/>
  <c r="I105" i="34"/>
  <c r="J105" i="34" s="1"/>
  <c r="I104" i="34"/>
  <c r="J104" i="34" s="1"/>
  <c r="I103" i="34"/>
  <c r="J103" i="34" s="1"/>
  <c r="I102" i="34"/>
  <c r="J102" i="34" s="1"/>
  <c r="I101" i="34"/>
  <c r="J101" i="34" s="1"/>
  <c r="I100" i="34"/>
  <c r="J100" i="34" s="1"/>
  <c r="I99" i="34"/>
  <c r="J99" i="34" s="1"/>
  <c r="I98" i="34"/>
  <c r="J98" i="34" s="1"/>
  <c r="I97" i="34"/>
  <c r="J97" i="34" s="1"/>
  <c r="I95" i="34"/>
  <c r="J95" i="34" s="1"/>
  <c r="I94" i="34"/>
  <c r="J94" i="34" s="1"/>
  <c r="I93" i="34"/>
  <c r="J93" i="34" s="1"/>
  <c r="I92" i="34"/>
  <c r="J92" i="34" s="1"/>
  <c r="I91" i="34"/>
  <c r="J91" i="34" s="1"/>
  <c r="I90" i="34"/>
  <c r="J90" i="34" s="1"/>
  <c r="I89" i="34"/>
  <c r="J89" i="34" s="1"/>
  <c r="I88" i="34"/>
  <c r="J88" i="34" s="1"/>
  <c r="I87" i="34"/>
  <c r="J87" i="34" s="1"/>
  <c r="I86" i="34"/>
  <c r="J86" i="34" s="1"/>
  <c r="I85" i="34"/>
  <c r="J85" i="34" s="1"/>
  <c r="I84" i="34"/>
  <c r="J84" i="34" s="1"/>
  <c r="I83" i="34"/>
  <c r="J83" i="34" s="1"/>
  <c r="I81" i="34"/>
  <c r="J81" i="34" s="1"/>
  <c r="I80" i="34"/>
  <c r="J80" i="34" s="1"/>
  <c r="I79" i="34"/>
  <c r="J79" i="34" s="1"/>
  <c r="I78" i="34"/>
  <c r="J78" i="34" s="1"/>
  <c r="I77" i="34"/>
  <c r="J77" i="34" s="1"/>
  <c r="I76" i="34"/>
  <c r="J76" i="34" s="1"/>
  <c r="I75" i="34"/>
  <c r="J75" i="34" s="1"/>
  <c r="I74" i="34"/>
  <c r="J74" i="34" s="1"/>
  <c r="I73" i="34"/>
  <c r="J73" i="34" s="1"/>
  <c r="I72" i="34"/>
  <c r="J72" i="34" s="1"/>
  <c r="I71" i="34"/>
  <c r="J71" i="34" s="1"/>
  <c r="I70" i="34"/>
  <c r="J70" i="34" s="1"/>
  <c r="I69" i="34"/>
  <c r="J69" i="34" s="1"/>
  <c r="I67" i="34"/>
  <c r="J67" i="34" s="1"/>
  <c r="I66" i="34"/>
  <c r="J66" i="34" s="1"/>
  <c r="I65" i="34"/>
  <c r="J65" i="34" s="1"/>
  <c r="I64" i="34"/>
  <c r="J64" i="34" s="1"/>
  <c r="I63" i="34"/>
  <c r="J63" i="34" s="1"/>
  <c r="I62" i="34"/>
  <c r="J62" i="34" s="1"/>
  <c r="I61" i="34"/>
  <c r="J61" i="34" s="1"/>
  <c r="I60" i="34"/>
  <c r="J60" i="34" s="1"/>
  <c r="I59" i="34"/>
  <c r="J59" i="34" s="1"/>
  <c r="I58" i="34"/>
  <c r="J58" i="34" s="1"/>
  <c r="I57" i="34"/>
  <c r="J57" i="34" s="1"/>
  <c r="I56" i="34"/>
  <c r="J56" i="34" s="1"/>
  <c r="I55" i="34"/>
  <c r="J55" i="34" s="1"/>
  <c r="I53" i="34"/>
  <c r="J53" i="34" s="1"/>
  <c r="I52" i="34"/>
  <c r="J52" i="34" s="1"/>
  <c r="I51" i="34"/>
  <c r="J51" i="34" s="1"/>
  <c r="I50" i="34"/>
  <c r="J50" i="34" s="1"/>
  <c r="I49" i="34"/>
  <c r="J49" i="34" s="1"/>
  <c r="I48" i="34"/>
  <c r="J48" i="34" s="1"/>
  <c r="I46" i="34"/>
  <c r="J46" i="34" s="1"/>
  <c r="I45" i="34"/>
  <c r="J45" i="34" s="1"/>
  <c r="I44" i="34"/>
  <c r="J44" i="34" s="1"/>
  <c r="I43" i="34"/>
  <c r="J43" i="34" s="1"/>
  <c r="I42" i="34"/>
  <c r="J42" i="34" s="1"/>
  <c r="I41" i="34"/>
  <c r="J41" i="34" s="1"/>
  <c r="I39" i="34"/>
  <c r="J39" i="34" s="1"/>
  <c r="I38" i="34"/>
  <c r="J38" i="34" s="1"/>
  <c r="I37" i="34"/>
  <c r="J37" i="34" s="1"/>
  <c r="I36" i="34"/>
  <c r="J36" i="34" s="1"/>
  <c r="I35" i="34"/>
  <c r="J35" i="34" s="1"/>
  <c r="I34" i="34"/>
  <c r="J34" i="34" s="1"/>
  <c r="I33" i="34"/>
  <c r="J33" i="34" s="1"/>
  <c r="I32" i="34"/>
  <c r="J32" i="34" s="1"/>
  <c r="I31" i="34"/>
  <c r="J31" i="34" s="1"/>
  <c r="I29" i="34"/>
  <c r="J29" i="34" s="1"/>
  <c r="I28" i="34"/>
  <c r="J28" i="34" s="1"/>
  <c r="I27" i="34"/>
  <c r="J27" i="34" s="1"/>
  <c r="I26" i="34"/>
  <c r="J26" i="34" s="1"/>
  <c r="I25" i="34"/>
  <c r="J25" i="34" s="1"/>
  <c r="I24" i="34"/>
  <c r="J24" i="34" s="1"/>
  <c r="I23" i="34"/>
  <c r="J23" i="34" s="1"/>
  <c r="I22" i="34"/>
  <c r="J22" i="34" s="1"/>
  <c r="I21" i="34"/>
  <c r="J21" i="34" s="1"/>
  <c r="I19" i="34"/>
  <c r="J19" i="34" s="1"/>
  <c r="I18" i="34"/>
  <c r="J18" i="34" s="1"/>
  <c r="I17" i="34"/>
  <c r="J17" i="34" s="1"/>
  <c r="I16" i="34"/>
  <c r="J16" i="34" s="1"/>
  <c r="I15" i="34"/>
  <c r="J15" i="34" s="1"/>
  <c r="I14" i="34"/>
  <c r="J14" i="34" s="1"/>
  <c r="I13" i="34"/>
  <c r="J13" i="34" s="1"/>
  <c r="I12" i="34"/>
  <c r="J12" i="34" s="1"/>
  <c r="I11" i="34"/>
  <c r="J11" i="34" s="1"/>
  <c r="I663" i="34" l="1"/>
  <c r="J663" i="34" s="1"/>
  <c r="I661" i="34"/>
  <c r="J661" i="34" s="1"/>
  <c r="I671" i="34"/>
  <c r="J671" i="34" s="1"/>
  <c r="I664" i="34"/>
  <c r="J664" i="34" s="1"/>
  <c r="D120" i="26" l="1"/>
  <c r="D119" i="26"/>
  <c r="D118" i="26"/>
  <c r="D117" i="26"/>
  <c r="D116" i="26"/>
  <c r="D114" i="26"/>
  <c r="D113" i="26"/>
  <c r="D112" i="26"/>
  <c r="D111" i="26"/>
  <c r="D110" i="26"/>
  <c r="D106" i="26"/>
  <c r="D105" i="26"/>
  <c r="D103" i="26"/>
  <c r="D102" i="26"/>
  <c r="D101" i="26"/>
  <c r="D100" i="26"/>
  <c r="D99" i="26"/>
  <c r="D98" i="26"/>
  <c r="D97" i="26"/>
  <c r="D95" i="26"/>
  <c r="D94" i="26"/>
  <c r="D93" i="26"/>
  <c r="D92" i="26"/>
  <c r="D91" i="26"/>
  <c r="D90" i="26"/>
  <c r="D89" i="26"/>
  <c r="D88" i="26"/>
  <c r="D86" i="26"/>
  <c r="D85" i="26"/>
  <c r="D84" i="26"/>
  <c r="D83" i="26"/>
  <c r="D82" i="26"/>
  <c r="D81" i="26"/>
  <c r="D80" i="26"/>
  <c r="D79" i="26"/>
  <c r="D77" i="26"/>
  <c r="D76" i="26"/>
  <c r="D75" i="26"/>
  <c r="D74" i="26"/>
  <c r="D73" i="26"/>
  <c r="D72" i="26"/>
  <c r="D71" i="26"/>
  <c r="D70" i="26"/>
  <c r="D68" i="26"/>
  <c r="D67" i="26"/>
  <c r="D66" i="26"/>
  <c r="D65" i="26"/>
  <c r="D64" i="26"/>
  <c r="D63" i="26"/>
  <c r="D62" i="26"/>
  <c r="D59" i="26"/>
  <c r="D58" i="26"/>
  <c r="D57" i="26"/>
  <c r="D56" i="26"/>
  <c r="D54" i="26"/>
  <c r="D53" i="26"/>
  <c r="D52" i="26"/>
  <c r="D51" i="26"/>
  <c r="D50" i="26"/>
  <c r="D49" i="26"/>
  <c r="D48" i="26"/>
  <c r="D47" i="26"/>
  <c r="D45" i="26"/>
  <c r="D44" i="26"/>
  <c r="D43" i="26"/>
  <c r="D42" i="26"/>
  <c r="D41" i="26"/>
  <c r="D40" i="26"/>
  <c r="D39" i="26"/>
  <c r="D37" i="26"/>
  <c r="D36" i="26"/>
  <c r="D35" i="26"/>
  <c r="D34" i="26"/>
  <c r="D33" i="26"/>
  <c r="D32" i="26"/>
  <c r="D31" i="26"/>
  <c r="D30" i="26"/>
  <c r="D29" i="26"/>
  <c r="D28" i="26"/>
  <c r="D26" i="26"/>
  <c r="D25" i="26"/>
  <c r="D24" i="26"/>
  <c r="D23" i="26"/>
  <c r="D22" i="26"/>
  <c r="D20" i="26"/>
  <c r="D19" i="26"/>
  <c r="D18" i="26"/>
  <c r="D17" i="26"/>
  <c r="D16" i="26"/>
  <c r="D15" i="26"/>
  <c r="D14" i="26"/>
  <c r="D13" i="26"/>
  <c r="D12" i="26"/>
  <c r="D11" i="26"/>
</calcChain>
</file>

<file path=xl/sharedStrings.xml><?xml version="1.0" encoding="utf-8"?>
<sst xmlns="http://schemas.openxmlformats.org/spreadsheetml/2006/main" count="9699" uniqueCount="2773">
  <si>
    <t>B1</t>
  </si>
  <si>
    <t>C1</t>
  </si>
  <si>
    <t>D</t>
  </si>
  <si>
    <t>220 В; открыто/закрыто; встроенный переключатель</t>
  </si>
  <si>
    <t>220 В; открыто/закрыто; два встроенных переключателя</t>
  </si>
  <si>
    <t>24 В; открыто/закрыто; два встроенных переключателя</t>
  </si>
  <si>
    <t>R6100W160-S8</t>
  </si>
  <si>
    <t>R6125W250-S8</t>
  </si>
  <si>
    <t>R6150W320-S8</t>
  </si>
  <si>
    <t>R6015R-B1</t>
  </si>
  <si>
    <t>R6020R6P3-B1</t>
  </si>
  <si>
    <t>R6020R-B1</t>
  </si>
  <si>
    <t>R6025R10-B2</t>
  </si>
  <si>
    <t>R6025R-B2</t>
  </si>
  <si>
    <t>R6032R16-B3</t>
  </si>
  <si>
    <t>R6032R-B3</t>
  </si>
  <si>
    <t>R6040R25-B3</t>
  </si>
  <si>
    <t>R6040R-B3</t>
  </si>
  <si>
    <t>R6050R40-B3</t>
  </si>
  <si>
    <t>R6050R-B3</t>
  </si>
  <si>
    <t>R7015R-B1</t>
  </si>
  <si>
    <t>R7020R6P3-B1</t>
  </si>
  <si>
    <t>R7020R-B1</t>
  </si>
  <si>
    <t>R7025R10-B2</t>
  </si>
  <si>
    <t>R7025R-B2</t>
  </si>
  <si>
    <t>R7032R16-B3</t>
  </si>
  <si>
    <t>R7032R-B3</t>
  </si>
  <si>
    <t>R7040R16-B3</t>
  </si>
  <si>
    <t>R7040R-B3</t>
  </si>
  <si>
    <t>R7050R25-B3</t>
  </si>
  <si>
    <t>R7050R-B3</t>
  </si>
  <si>
    <t xml:space="preserve"> CM… 2 Нм</t>
  </si>
  <si>
    <t>TMC… 2 Нм</t>
  </si>
  <si>
    <t>LM… 5 Нм</t>
  </si>
  <si>
    <t>NM…   10 Нм</t>
  </si>
  <si>
    <t>SM…   20 Нм</t>
  </si>
  <si>
    <t>GM…   40 Нм</t>
  </si>
  <si>
    <t>TF…   2 Нм</t>
  </si>
  <si>
    <t>LF…   4 Нм</t>
  </si>
  <si>
    <t>24 В; открыто/закрыто; 3-точечное управление, вращение по часовой стрелке</t>
  </si>
  <si>
    <t>CM24-F-R</t>
  </si>
  <si>
    <t>CM24-SR-R</t>
  </si>
  <si>
    <t>220 В; открыто/закрыто; ускоренный режим - 35 секунд</t>
  </si>
  <si>
    <t>220 В; 20 Нм; открыто/закрыто; 1 встроенный переключатель</t>
  </si>
  <si>
    <t>SRF230A</t>
  </si>
  <si>
    <t>220 В; 20 Нм; открыто/закрыто; возвратная пружина; нормально закрыт</t>
  </si>
  <si>
    <t>220 В; 20 Нм; открыто/закрыто; возвратная пружина; нормально открыт</t>
  </si>
  <si>
    <t>SRF230A-S2</t>
  </si>
  <si>
    <t>GM24A-MF</t>
  </si>
  <si>
    <t>Нагреватель штока</t>
  </si>
  <si>
    <t>LR24A</t>
  </si>
  <si>
    <t>24 В; 5 Нм; открыто/закрыто</t>
  </si>
  <si>
    <t>SR24A-5</t>
  </si>
  <si>
    <t>SR230A-5</t>
  </si>
  <si>
    <t>GR24A-5</t>
  </si>
  <si>
    <t>GR230A-5</t>
  </si>
  <si>
    <t>TMC230A</t>
  </si>
  <si>
    <t>TMC230A-S</t>
  </si>
  <si>
    <t>TMC24A</t>
  </si>
  <si>
    <t>TMC24A-S</t>
  </si>
  <si>
    <t>TMC24A-SR</t>
  </si>
  <si>
    <t>LMC24A</t>
  </si>
  <si>
    <t>H610S</t>
  </si>
  <si>
    <t>H612N</t>
  </si>
  <si>
    <t>H614N</t>
  </si>
  <si>
    <t>H664S</t>
  </si>
  <si>
    <t>LF24-MFT</t>
  </si>
  <si>
    <t>H619S</t>
  </si>
  <si>
    <t>H624S</t>
  </si>
  <si>
    <t>ZH24-1</t>
  </si>
  <si>
    <t>ZH24-1-C</t>
  </si>
  <si>
    <t>GR24A-7</t>
  </si>
  <si>
    <t>GR230A-7</t>
  </si>
  <si>
    <t>SR24A-MF-5</t>
  </si>
  <si>
    <t>GR24A-MF-5</t>
  </si>
  <si>
    <t>GR24A-MF-7</t>
  </si>
  <si>
    <t>220 В; открыто/закрыто</t>
  </si>
  <si>
    <t>220 В; 20 Нм; откр/закр; возвратная пружина; нормально закрыт</t>
  </si>
  <si>
    <t>SRF230A-5-O</t>
  </si>
  <si>
    <t>220 В; 20 Нм; откр/закр; возвратная пружина; нормально открыт</t>
  </si>
  <si>
    <t>SRF230A-S2-5</t>
  </si>
  <si>
    <t>220 В; 20 Нм; откр/закр; возвратн. пруж.; нормал. закрыт; 2 встр. переключателя</t>
  </si>
  <si>
    <t>SRF230A-S2-5-O</t>
  </si>
  <si>
    <t>220 В; 20 Нм; откр/закр; возвратн. пруж.; нормал. открыт; 2 встр. переключателя</t>
  </si>
  <si>
    <t>Электроприводы серии LV…</t>
  </si>
  <si>
    <t>LV230A-TPC</t>
  </si>
  <si>
    <t>LV24A-TPC</t>
  </si>
  <si>
    <t>24 В; 500Н; 3-точечное управление</t>
  </si>
  <si>
    <t>LV24A-SR-TPC</t>
  </si>
  <si>
    <t>24 В; 500Н; плавное регулирование 0(2)…10 В=</t>
  </si>
  <si>
    <t>LV24A-SZ-TPC</t>
  </si>
  <si>
    <t>24 В; 500Н; плавное регулирование 0(0,5)…10 В=</t>
  </si>
  <si>
    <t>LVC24A-SR-TPC</t>
  </si>
  <si>
    <t>LVC24A-SZ-TPC</t>
  </si>
  <si>
    <t xml:space="preserve">Электроприводы серии NV… </t>
  </si>
  <si>
    <t>NVK24A-3-TPC</t>
  </si>
  <si>
    <t>24 В; 1000Н; 3-точечное управление, с конденсатором</t>
  </si>
  <si>
    <t>NVK24A-SR-TPC</t>
  </si>
  <si>
    <t>NVK24A-SZ-TPC</t>
  </si>
  <si>
    <t>NVKC24A-SR-TPC</t>
  </si>
  <si>
    <t>NVKC24A-SZ-TPC</t>
  </si>
  <si>
    <t>Электроприводы серии SV…</t>
  </si>
  <si>
    <t>SV230A-TPC</t>
  </si>
  <si>
    <t>220 В; 1500Н; 3-точечное управление</t>
  </si>
  <si>
    <t>SV24A-TPC</t>
  </si>
  <si>
    <t>24 В; 1500Н; 3-точечное управление</t>
  </si>
  <si>
    <t>SV24A-SR-TPC</t>
  </si>
  <si>
    <t>24 В; 1500Н; плавное регулирование 0(2)…10 В=</t>
  </si>
  <si>
    <t>SV24A-SZ-TPC</t>
  </si>
  <si>
    <t>24 В; 1500Н; плавное регулирование 0(0,5)…10 В=</t>
  </si>
  <si>
    <t>SVC24A-SR-TPC</t>
  </si>
  <si>
    <t>24 В; 20 Нм; откр/закр; возвратная пружина; 2 встр. перек.; нормально закрыт</t>
  </si>
  <si>
    <t>24 В; 20 Нм; откр/закр; возвратная пружина; 2 встр. перек.; нормально открыт</t>
  </si>
  <si>
    <t>220 В; 20 Нм; откр/закр; возвратная пружина; 2 встр. переклч.; нормально закрыт</t>
  </si>
  <si>
    <t>D6600N</t>
  </si>
  <si>
    <t>D6700N</t>
  </si>
  <si>
    <t>LH…   150 Н</t>
  </si>
  <si>
    <t>D650N</t>
  </si>
  <si>
    <t>D665N</t>
  </si>
  <si>
    <t>D680N</t>
  </si>
  <si>
    <t>D6100N</t>
  </si>
  <si>
    <t>D6125N</t>
  </si>
  <si>
    <t>D6150N</t>
  </si>
  <si>
    <t>D6350N</t>
  </si>
  <si>
    <t>ZD6N-H100</t>
  </si>
  <si>
    <t>ZD6N-H150</t>
  </si>
  <si>
    <t>Ручка с фиксатором положения; DN25-DN100</t>
  </si>
  <si>
    <t>ZD6N-S200</t>
  </si>
  <si>
    <t>ZD6N-S250</t>
  </si>
  <si>
    <t>D625N</t>
  </si>
  <si>
    <t>D632N</t>
  </si>
  <si>
    <t>D640N</t>
  </si>
  <si>
    <t>220 В; 500Н; 3-точечное управление</t>
  </si>
  <si>
    <t>LRQ24A-SR</t>
  </si>
  <si>
    <t>NRC24A-SR</t>
  </si>
  <si>
    <t>NRQ24A-SR</t>
  </si>
  <si>
    <t>DN10</t>
  </si>
  <si>
    <t>H620R</t>
  </si>
  <si>
    <t>H625R</t>
  </si>
  <si>
    <t>H632R</t>
  </si>
  <si>
    <t>H640R</t>
  </si>
  <si>
    <t>H650R</t>
  </si>
  <si>
    <t>H664R</t>
  </si>
  <si>
    <t>H6100R</t>
  </si>
  <si>
    <t>H679R</t>
  </si>
  <si>
    <t>H720R</t>
  </si>
  <si>
    <t>H725R</t>
  </si>
  <si>
    <t>H732R</t>
  </si>
  <si>
    <t>H740R</t>
  </si>
  <si>
    <t>H750R</t>
  </si>
  <si>
    <t>H764R</t>
  </si>
  <si>
    <t>H779R</t>
  </si>
  <si>
    <t>H7100R</t>
  </si>
  <si>
    <t>H6015XP4-S2</t>
  </si>
  <si>
    <t>H6020X4-S2</t>
  </si>
  <si>
    <t>H6020X6P3-S2</t>
  </si>
  <si>
    <t>H6025X6P3-S2</t>
  </si>
  <si>
    <t>H6032X10-S2</t>
  </si>
  <si>
    <t>H6040X16-S2</t>
  </si>
  <si>
    <t>H6050X25-S2</t>
  </si>
  <si>
    <t>H6065X58-SP2</t>
  </si>
  <si>
    <t>H6080X90-SP2</t>
  </si>
  <si>
    <t>H6100X125-SP2</t>
  </si>
  <si>
    <t>H7015X4-S2</t>
  </si>
  <si>
    <t>H7020X6P3-S2</t>
  </si>
  <si>
    <t>H7025X10-S2</t>
  </si>
  <si>
    <t>H7032X16-S2</t>
  </si>
  <si>
    <t>H7040X25-S2</t>
  </si>
  <si>
    <t>H7050X40-S2</t>
  </si>
  <si>
    <t>H7065X63-S4</t>
  </si>
  <si>
    <t>H7080X100-S4</t>
  </si>
  <si>
    <t>H7100X160-S4</t>
  </si>
  <si>
    <t>H640SP</t>
  </si>
  <si>
    <t>H650SP</t>
  </si>
  <si>
    <t>H664SP</t>
  </si>
  <si>
    <t>H679SP</t>
  </si>
  <si>
    <t>H6100SP</t>
  </si>
  <si>
    <t>H6125SP</t>
  </si>
  <si>
    <t>H6150SP</t>
  </si>
  <si>
    <t>CM24-F-L</t>
  </si>
  <si>
    <t>CM24-SR-L</t>
  </si>
  <si>
    <t>SF230A</t>
  </si>
  <si>
    <t>SF230A-S2</t>
  </si>
  <si>
    <t>SF24A</t>
  </si>
  <si>
    <t>SF24A-S2</t>
  </si>
  <si>
    <t>SF24A-SR</t>
  </si>
  <si>
    <t>SF24A-3</t>
  </si>
  <si>
    <t>SF24A-SR-S2</t>
  </si>
  <si>
    <t>SF24A-MF</t>
  </si>
  <si>
    <t>NF230A</t>
  </si>
  <si>
    <t>NF230A-S2</t>
  </si>
  <si>
    <t>NF24A</t>
  </si>
  <si>
    <t>NF24A-3</t>
  </si>
  <si>
    <t>NF24A-S2</t>
  </si>
  <si>
    <t>NF24A-SR</t>
  </si>
  <si>
    <t>NF24A-SR-S2</t>
  </si>
  <si>
    <t>NF24A-MF</t>
  </si>
  <si>
    <t>220 В; открыто/закрыто.; встроенный переключатель</t>
  </si>
  <si>
    <t>24 В; открыто/закрыто; встроенный переключатель</t>
  </si>
  <si>
    <t>SF…A   20 Нм</t>
  </si>
  <si>
    <t>EF…A   30 Нм</t>
  </si>
  <si>
    <t>DN15-80</t>
  </si>
  <si>
    <t>24 В; 20 Нм; плавное регулирование 2…10 В</t>
  </si>
  <si>
    <t>24 В; 10 Нм; плавное регулирование 2…10 В</t>
  </si>
  <si>
    <t>24 В; 5 Нм; плавное регулирование 2…10 В</t>
  </si>
  <si>
    <t>NRQ24A</t>
  </si>
  <si>
    <t>LRF24-SR</t>
  </si>
  <si>
    <t>ZD6N-S350</t>
  </si>
  <si>
    <t>DN25-80</t>
  </si>
  <si>
    <t>DN25-100</t>
  </si>
  <si>
    <t>Затвор с ручным управлением с фиксацией</t>
  </si>
  <si>
    <t>Затвор с ручным редуктором</t>
  </si>
  <si>
    <t>DN350</t>
  </si>
  <si>
    <t>DN300-350</t>
  </si>
  <si>
    <t>R3015-S1</t>
  </si>
  <si>
    <t>R3015-BL1</t>
  </si>
  <si>
    <t>R3020-S2</t>
  </si>
  <si>
    <t>R3020-BL2</t>
  </si>
  <si>
    <t>R3025-S2</t>
  </si>
  <si>
    <t>R3025-BL2</t>
  </si>
  <si>
    <t>R3032-BL2</t>
  </si>
  <si>
    <t>R3032-16-S3</t>
  </si>
  <si>
    <t>R3032-S3</t>
  </si>
  <si>
    <t>R3032-BL3</t>
  </si>
  <si>
    <t>R3040-S3</t>
  </si>
  <si>
    <t>R3040-BL3</t>
  </si>
  <si>
    <t>R3040-BL4</t>
  </si>
  <si>
    <t>R3050-25-S4</t>
  </si>
  <si>
    <t>R3050-S4</t>
  </si>
  <si>
    <t>R3050-BL3</t>
  </si>
  <si>
    <t>R3050-BL4</t>
  </si>
  <si>
    <t>LR230A-S</t>
  </si>
  <si>
    <t>LR24A-S</t>
  </si>
  <si>
    <t>LF230+WLF</t>
  </si>
  <si>
    <t>LF230-S+WLF</t>
  </si>
  <si>
    <t>LF24+WLF</t>
  </si>
  <si>
    <t>LF24-S+WLF</t>
  </si>
  <si>
    <t>LR230A</t>
  </si>
  <si>
    <t>220 В; 5 Нм; открыто/закрыто</t>
  </si>
  <si>
    <t>R223</t>
  </si>
  <si>
    <t>R224</t>
  </si>
  <si>
    <t>220 В; 20 Нм; 3-точечное управление</t>
  </si>
  <si>
    <t>SRF24A-SZ-S2</t>
  </si>
  <si>
    <t>24 В; 20 Нм; плавн. регулир. 0,5…10 В; 2 встр. перекл; возвр. пруж.; норм. закрыт</t>
  </si>
  <si>
    <t>24 В; 20 Нм; плавн. регулир. 0,5…10 В; 2 встр. перекл; возвр. пруж.; норм. открыт</t>
  </si>
  <si>
    <t>24 В; 20 Нм; открыто/закрыто</t>
  </si>
  <si>
    <t>220 В; 20 Нм; открыто/закрыто</t>
  </si>
  <si>
    <t>24 В; 20 Нм; открыто/закрыто; 1 встроенный переключатель</t>
  </si>
  <si>
    <t>Адаптер RS232 для ПРЭМ</t>
  </si>
  <si>
    <t>DRC24A-TP-7</t>
  </si>
  <si>
    <t>DRC24G-T-7</t>
  </si>
  <si>
    <t>24 В; 10 Нм; 3-точечное управление</t>
  </si>
  <si>
    <t>24 В; 20 Нм; 3-точечное управление</t>
  </si>
  <si>
    <t>24 В; 10 Нм; открыто/закрыто</t>
  </si>
  <si>
    <t>Исполнение</t>
  </si>
  <si>
    <t>Привод</t>
  </si>
  <si>
    <t>220 В; открыто/закрыто; 3-точечное управление, вращение против часовой стрелки</t>
  </si>
  <si>
    <t>CM230-R</t>
  </si>
  <si>
    <t>220 В; открыто/закрыто; 3-точечное управление, вращение по часовой стрелке</t>
  </si>
  <si>
    <t>CM230-F-L</t>
  </si>
  <si>
    <t>220 В; откр/закр; 3-точ. управл; квадратный вал 8*8мм, вращ. против час. стрелки</t>
  </si>
  <si>
    <t>CM230-F-R</t>
  </si>
  <si>
    <t>220 В; откр/закр; 3-точ. управл.; квадратный вал 8*8мм, вращ. по часовой стрелке</t>
  </si>
  <si>
    <t>24 В; открыто/закрыто; 3-точечное управление, вращение против часовой стрелки</t>
  </si>
  <si>
    <t>CM24-R</t>
  </si>
  <si>
    <t>24 В; 40 Нм; 3-точечное управление, 150 секунд; со встроенным конденсатором</t>
  </si>
  <si>
    <t>R3020-</t>
  </si>
  <si>
    <t>P63-1P6-B2</t>
  </si>
  <si>
    <t>P63-2P5-B2</t>
  </si>
  <si>
    <t>1-1P6-B2</t>
  </si>
  <si>
    <t>1-2P5-B2</t>
  </si>
  <si>
    <t>1P6-P63-B2</t>
  </si>
  <si>
    <t>1P6-1-B2</t>
  </si>
  <si>
    <t>1P6-1P6-B2</t>
  </si>
  <si>
    <t>1P6-2P5-B2</t>
  </si>
  <si>
    <t>2P5-P63-B2</t>
  </si>
  <si>
    <t>2P5-1-B2</t>
  </si>
  <si>
    <t>2P5-1P6-B2</t>
  </si>
  <si>
    <t>2P5-2P5-B2</t>
  </si>
  <si>
    <t>Электроприводы серии KR…</t>
  </si>
  <si>
    <t>DN10-15</t>
  </si>
  <si>
    <t>24 В; 5 Нм; открыто/закрыто; 3-точ. управление</t>
  </si>
  <si>
    <t>220 В; 5 Нм; открыто/закрыто; 3-точ. управление</t>
  </si>
  <si>
    <t>24 В; 5 Нм; плавное регулирование 2…10 В, 35 секунд</t>
  </si>
  <si>
    <t>24 В; 5 Нм; открыто/закрыто; 3-точ. управление, 9 секунд</t>
  </si>
  <si>
    <t>220 В; откр./закр.; встроенный переключателя; ускоренный режим - 35 секунд</t>
  </si>
  <si>
    <t>24 В; открыто/закрыто; ускоренный режим - 35 секунд</t>
  </si>
  <si>
    <t>24 В; открыто/закрыто; встроенных переключателя; ускоренный режим - 35 секунд</t>
  </si>
  <si>
    <t>24 В; плавное регулир.; два встроенных переключателя</t>
  </si>
  <si>
    <t>Электроприводы для воздушных заслонок с охранной функцией</t>
  </si>
  <si>
    <t>24 В; плавное регулирование, MFT-технология</t>
  </si>
  <si>
    <t>NF…A 10 Нм</t>
  </si>
  <si>
    <t>220 В; 20 Нм; откр/закр; возвратная пружина; 2 встр. переклч.; нормально открыт</t>
  </si>
  <si>
    <t>SVC24A-SZ-TPC</t>
  </si>
  <si>
    <t>Электроприводы серии AVK…</t>
  </si>
  <si>
    <t>AVK24A-3-TPC</t>
  </si>
  <si>
    <t>24 В; 2000Н; 3-точечное управление, с конденсатором</t>
  </si>
  <si>
    <t>AVK24A-SR-TPC</t>
  </si>
  <si>
    <t>AVK24A-SZ-TPC</t>
  </si>
  <si>
    <t>Электроприводы серии EV…</t>
  </si>
  <si>
    <t>EV230A-TPC</t>
  </si>
  <si>
    <t>220 В; 2500Н; 3-точечное управление</t>
  </si>
  <si>
    <t>EV24A-TPC</t>
  </si>
  <si>
    <t>24 В; 2500Н; 3-точечное управление</t>
  </si>
  <si>
    <t>EV24A-SR-TPC</t>
  </si>
  <si>
    <t>24 В; 2500Н; плавное регулирование 0(2)…10 В=</t>
  </si>
  <si>
    <t>EV24A-SZ-TPC</t>
  </si>
  <si>
    <t>24 В; 2500Н; плавное регулирование 0(0,5)…10 В=</t>
  </si>
  <si>
    <t>EVC24A-SR</t>
  </si>
  <si>
    <t>EVC24A-SZ</t>
  </si>
  <si>
    <t>Электроприводы серии RV…</t>
  </si>
  <si>
    <t>RV24A-SR</t>
  </si>
  <si>
    <t>24 В; 4500Н; плавное регулирование 0(2)…10 В=</t>
  </si>
  <si>
    <t>RV24A-SZ</t>
  </si>
  <si>
    <t>24 В; 4500Н; плавное регулирование 0(0,5)…10 В=</t>
  </si>
  <si>
    <t>24 В; 1000Н; 3-точечное управление</t>
  </si>
  <si>
    <t>220 В; 1000Н; 3-точечное управление</t>
  </si>
  <si>
    <t>CM230-L</t>
  </si>
  <si>
    <t>CM24-L</t>
  </si>
  <si>
    <t>LMC24A-SR</t>
  </si>
  <si>
    <t>D6400N</t>
  </si>
  <si>
    <t>D6450N</t>
  </si>
  <si>
    <t>D6500N</t>
  </si>
  <si>
    <t>-</t>
  </si>
  <si>
    <t>C</t>
  </si>
  <si>
    <t>B</t>
  </si>
  <si>
    <t>GK…A 40 Нм</t>
  </si>
  <si>
    <t>GK24A-1</t>
  </si>
  <si>
    <t>Кран</t>
  </si>
  <si>
    <t>NR230A</t>
  </si>
  <si>
    <t>HR230-3-S</t>
  </si>
  <si>
    <t>220 В; 10 Нм; 3-точечное управление; 1 встроенный переключатель</t>
  </si>
  <si>
    <t>NR230A-S</t>
  </si>
  <si>
    <t>HR24-3</t>
  </si>
  <si>
    <t>NR24A</t>
  </si>
  <si>
    <t>HR24-3-S</t>
  </si>
  <si>
    <t>24 В; 10 Нм; 3-точечное управление; 1 встроенный переключатель</t>
  </si>
  <si>
    <t>HR24-SR</t>
  </si>
  <si>
    <t>24 В; 10 Нм; плавное регулирование 2(0,5)…10 В</t>
  </si>
  <si>
    <t>NR24A-SR</t>
  </si>
  <si>
    <t>HRY24-SR</t>
  </si>
  <si>
    <t>24 В; 10 Нм; плавное регулирование 2(0,5)…10 В; 35 секунд</t>
  </si>
  <si>
    <t>NRF24A-SZ</t>
  </si>
  <si>
    <t>24 В; 10 Нм; плавное регулир. 0,5...10 В; возвратная пружина; нормально закрыт</t>
  </si>
  <si>
    <t>NRF24A-SZ-O</t>
  </si>
  <si>
    <t>24 В; 10 Нм; плавное регулир. 0,5...10 В; возвратная пружина; нормально открыт</t>
  </si>
  <si>
    <t>220 В; 10 Нм; открыто/закрыто; 1 встроенный переключатель</t>
  </si>
  <si>
    <t>NR24A-S</t>
  </si>
  <si>
    <t>24 В; 10 Нм; открыто/закрыто; 1 встроенный переключатель</t>
  </si>
  <si>
    <t>NRF230A</t>
  </si>
  <si>
    <t>NRF230A-O</t>
  </si>
  <si>
    <t>NRF230A-S2</t>
  </si>
  <si>
    <t>220 В; 10 Нм; откр/закр; 2 встр. переключателя; возвратн. пруж; нормально закрыт</t>
  </si>
  <si>
    <t>NRF230A-S2-O</t>
  </si>
  <si>
    <t>220 В; 10 Нм; откр/закр; 2 встр. переключателя; возвратн. пруж; нормально открыт</t>
  </si>
  <si>
    <t>NRF24A</t>
  </si>
  <si>
    <t>24 В; 10 Нм; открыто/закрыто; возвратная пружина; нормально закрыт</t>
  </si>
  <si>
    <t>NRF24A-O</t>
  </si>
  <si>
    <t>24 В; 10 Нм; открыто/закрыто; возвратная пружина; нормально открыт</t>
  </si>
  <si>
    <t>NRF24A-S2</t>
  </si>
  <si>
    <t>24 В; 10 Нм; откр/закр; 2 встр. переключателя; возвратн. пруж.; нормально закрыт</t>
  </si>
  <si>
    <t>NRF24A-S2-O</t>
  </si>
  <si>
    <t>24 В; 10 Нм; откр/закр; 2 встр. переключателя; возвратн. пруж.; нормально открыт</t>
  </si>
  <si>
    <t>SR24A</t>
  </si>
  <si>
    <t>SR230A</t>
  </si>
  <si>
    <t>SR24A-S</t>
  </si>
  <si>
    <t>24 В; 20 Нм; 3-точечное управление; 1 встроенный переключатель</t>
  </si>
  <si>
    <t>SR230A-S</t>
  </si>
  <si>
    <t>220 В; 20 Нм; 3-точечное управление; 1 встроенный переключатель</t>
  </si>
  <si>
    <t>SR24A-SR</t>
  </si>
  <si>
    <t>SRF24A-SZ</t>
  </si>
  <si>
    <t>16          25</t>
  </si>
  <si>
    <t>25               40</t>
  </si>
  <si>
    <t>24 В; 3-точечное управление  с функцией аварийного управления</t>
  </si>
  <si>
    <t>AVK230A-3</t>
  </si>
  <si>
    <t>DN32 1¼" (G2")</t>
  </si>
  <si>
    <t>24 В; 500Н; плавное регулирование 0(2)…10 В=, 35 секунд</t>
  </si>
  <si>
    <t>24 В; 500Н; плавное регулирование 0(0,5)…10 В=, 35 секунд</t>
  </si>
  <si>
    <t>LV24A-MP-TPC</t>
  </si>
  <si>
    <t>R3050-40-S4</t>
  </si>
  <si>
    <t>R3050-58-S4</t>
  </si>
  <si>
    <t>220 В; 10 Нм; 3-точечное управление</t>
  </si>
  <si>
    <t>220 В; 10 Нм; открыто/закрыто</t>
  </si>
  <si>
    <t>AM24-SR-S</t>
  </si>
  <si>
    <t>LF230</t>
  </si>
  <si>
    <t>LF230-S</t>
  </si>
  <si>
    <t>LF24</t>
  </si>
  <si>
    <t>LF24-S</t>
  </si>
  <si>
    <t>LF24-SR</t>
  </si>
  <si>
    <t>Основные технические данные</t>
  </si>
  <si>
    <t>Электроприводы для воздушных заслонок без возвратной пружины</t>
  </si>
  <si>
    <t>DN15</t>
  </si>
  <si>
    <t>DN20</t>
  </si>
  <si>
    <t>DN25</t>
  </si>
  <si>
    <t>DN32</t>
  </si>
  <si>
    <t>DN40</t>
  </si>
  <si>
    <t>DN50</t>
  </si>
  <si>
    <t>Аксессуары</t>
  </si>
  <si>
    <t>ZR2315</t>
  </si>
  <si>
    <t>ZR2320</t>
  </si>
  <si>
    <t>ZR2325</t>
  </si>
  <si>
    <t>ZR2332</t>
  </si>
  <si>
    <t>ZR2340</t>
  </si>
  <si>
    <t>ZR2350</t>
  </si>
  <si>
    <t>NRF24A-SZ-S2</t>
  </si>
  <si>
    <t>24 В; 10 Нм; плавн. регулир. 0,5...10 В; 2 встр. перекл.; возвр. пруж.; норм. закрыт</t>
  </si>
  <si>
    <t>NRF24A-SZ-S2-O</t>
  </si>
  <si>
    <t>24 В; 10 Нм; плавн. регулир. 0,5...10 В; 2 встр. перекл.; возвр. пруж.; норм. открыт</t>
  </si>
  <si>
    <t>Электроприводы со встроенным конденсатором                                                                                                                               серии GRK…</t>
  </si>
  <si>
    <t>24 В; 40 Нм; откр/закр; 150 секунд, с конденсатором</t>
  </si>
  <si>
    <t>GRK24A-SR-5</t>
  </si>
  <si>
    <t>24 В; 40 Нм; плавное регулирование 2…10 В; 150 секунд, с конденсатором</t>
  </si>
  <si>
    <t>GRK24A-SZ-5</t>
  </si>
  <si>
    <t>24 В; 40 Нм; плавное регулирование 0,5…10 В; 150 секунд, с конденсатором</t>
  </si>
  <si>
    <t>24 В; открыто/закрыто</t>
  </si>
  <si>
    <t>220 В; открыто/закрыто; 3-точечное управление</t>
  </si>
  <si>
    <t>24 В; открыто/закрыто; 3-точечное управление</t>
  </si>
  <si>
    <t>Линейные электроприводы</t>
  </si>
  <si>
    <t>LH24A100</t>
  </si>
  <si>
    <t>LH24A200</t>
  </si>
  <si>
    <t>LH24A300</t>
  </si>
  <si>
    <t>LH24A-SR100</t>
  </si>
  <si>
    <t>LH24A-SR200</t>
  </si>
  <si>
    <t>LH230A100</t>
  </si>
  <si>
    <t>LH230A200</t>
  </si>
  <si>
    <t>LH230A300</t>
  </si>
  <si>
    <t>LH230ASR100</t>
  </si>
  <si>
    <t>LH230ASR200</t>
  </si>
  <si>
    <t>24 В; открыто/закрыто; 3-точечное управление; 100мм</t>
  </si>
  <si>
    <t>24 В; открыто/закрыто; 3-точечное управление; 200мм</t>
  </si>
  <si>
    <t>24 В; открыто/закрыто; 3-точечное управление; 300мм</t>
  </si>
  <si>
    <t>220 В; открыто/закрыто; 3-точечное управление; 100мм</t>
  </si>
  <si>
    <t>220 В; открыто/закрыто; 3-точечное управление; 200мм</t>
  </si>
  <si>
    <t>220 В; открыто/закрыто; 3-точечное управление; 300мм</t>
  </si>
  <si>
    <t>EF230A</t>
  </si>
  <si>
    <t>EF230A-S2</t>
  </si>
  <si>
    <t>EF24A</t>
  </si>
  <si>
    <t>EF24A-S2</t>
  </si>
  <si>
    <t>EF24A-SR</t>
  </si>
  <si>
    <t>EF24A-SR-S2</t>
  </si>
  <si>
    <t>EF24A-MF</t>
  </si>
  <si>
    <t>R415</t>
  </si>
  <si>
    <t>R420</t>
  </si>
  <si>
    <t>R425</t>
  </si>
  <si>
    <t>R431</t>
  </si>
  <si>
    <t>R432</t>
  </si>
  <si>
    <t>R440</t>
  </si>
  <si>
    <t>R450</t>
  </si>
  <si>
    <t>R515</t>
  </si>
  <si>
    <t>R520</t>
  </si>
  <si>
    <t>R525</t>
  </si>
  <si>
    <t>R529</t>
  </si>
  <si>
    <t>R530</t>
  </si>
  <si>
    <t>R531</t>
  </si>
  <si>
    <t>R532</t>
  </si>
  <si>
    <t>R538</t>
  </si>
  <si>
    <t>R540</t>
  </si>
  <si>
    <t>R548</t>
  </si>
  <si>
    <t>R550</t>
  </si>
  <si>
    <t>ZR4510</t>
  </si>
  <si>
    <t>ZR4515</t>
  </si>
  <si>
    <t>ZR4520</t>
  </si>
  <si>
    <t>ZR4525</t>
  </si>
  <si>
    <t>ZR4532</t>
  </si>
  <si>
    <t>ZR4540</t>
  </si>
  <si>
    <t>ZR4550</t>
  </si>
  <si>
    <t>Электроприводы</t>
  </si>
  <si>
    <t>LR24A-SR</t>
  </si>
  <si>
    <t>HRYD24-SR</t>
  </si>
  <si>
    <t>24 В; 40 Нм; откр/закр; 3-точечное управление</t>
  </si>
  <si>
    <t>220 В; 40 Нм; откр/закр; 3-точечное управление</t>
  </si>
  <si>
    <t>24 В; 20 Нм; откр/закр; возвратная пружина; нормально закрыт</t>
  </si>
  <si>
    <t>24 В; 40 Нм; открыто/закрыто; 3-точечное управление</t>
  </si>
  <si>
    <t>220 В; 40 Нм; открыто/закрыто; 3-точечное управление</t>
  </si>
  <si>
    <t>24 В; 90 Нм; открыто/закрыто; 35 секунд</t>
  </si>
  <si>
    <t>24 В; 90 Нм; открыто/закрыто; 35 секунд; IP66</t>
  </si>
  <si>
    <t>ZD6N-S150</t>
  </si>
  <si>
    <t>SY4-24-3-T</t>
  </si>
  <si>
    <t>SY4-230-3-T</t>
  </si>
  <si>
    <t>SY5-24-3-T</t>
  </si>
  <si>
    <t>24 В; 500 Нм; 3-точечное управление; 2 встроенных переключателя</t>
  </si>
  <si>
    <t>SY5-230-3-T</t>
  </si>
  <si>
    <t>220 В; 500 Нм; 3-точечное управление; 2 встроенных переключателя</t>
  </si>
  <si>
    <t>DN400</t>
  </si>
  <si>
    <t xml:space="preserve">24 В; 400 Нм; 3-точечное управление; 2 встроенных переключателя </t>
  </si>
  <si>
    <t xml:space="preserve">220 В; 400 Нм; 3-точечное управление; 2 встроенных переключателя </t>
  </si>
  <si>
    <t>SY6-230-3-T</t>
  </si>
  <si>
    <t>DN450</t>
  </si>
  <si>
    <t>DN500</t>
  </si>
  <si>
    <t>SY9-230A-3-T</t>
  </si>
  <si>
    <t>DN600</t>
  </si>
  <si>
    <t xml:space="preserve">220 В; 2000 Нм; 3-точечное управление; 2 встроенных переключателя </t>
  </si>
  <si>
    <t>DN700</t>
  </si>
  <si>
    <t>ZD6N-S400</t>
  </si>
  <si>
    <t>ZD6N-S450</t>
  </si>
  <si>
    <t>ZD6N-S500</t>
  </si>
  <si>
    <t>ZD6N-S600</t>
  </si>
  <si>
    <t>ZD6N-S700</t>
  </si>
  <si>
    <t>24В; 20 Нм; открыто/закрыто; 3-точечное управление</t>
  </si>
  <si>
    <t>220В; 20 Нм; открыто/закрыто; 3-точечное управление</t>
  </si>
  <si>
    <t>24 В; 2000Н; плавное регулирование 0(0,5)…10 В=,  с конденсатором</t>
  </si>
  <si>
    <t>AVK24A-MP-TPC</t>
  </si>
  <si>
    <t>24 В; 2500Н; плавное регулирование 0(2)…10 В=, 35 секунд</t>
  </si>
  <si>
    <t>24 В; 2500Н; плавное регулирование 0(0,5)…10 В=, 35 секунд</t>
  </si>
  <si>
    <t>EVC24A-MF</t>
  </si>
  <si>
    <t>EV24A-MP-TPC</t>
  </si>
  <si>
    <t>RV24A-MF</t>
  </si>
  <si>
    <t>NV230A-RE</t>
  </si>
  <si>
    <t>NV24A-RE</t>
  </si>
  <si>
    <t>NV24A-MP-RE</t>
  </si>
  <si>
    <t>NVC24A-MP-RE</t>
  </si>
  <si>
    <t>NVK230A-3-RE</t>
  </si>
  <si>
    <t>NVK24A-3-RE</t>
  </si>
  <si>
    <t>NVK24A-MP-RE</t>
  </si>
  <si>
    <t>NVKC24A-MP-RE</t>
  </si>
  <si>
    <t>SV230A-RE</t>
  </si>
  <si>
    <t>SV24A-RE</t>
  </si>
  <si>
    <t>SV24A-MP-RE</t>
  </si>
  <si>
    <t>SVC24A-MP-RE</t>
  </si>
  <si>
    <t>24 В; 20 Нм;  откр/закр; 3-точечное управление</t>
  </si>
  <si>
    <t>220 В; 20 Нм;  откр/закр; 3-точечное управление</t>
  </si>
  <si>
    <t>SRF24A-5</t>
  </si>
  <si>
    <t>24 В; 20 Нм;  откр/закр; возвратная пружина; нормально закрыт</t>
  </si>
  <si>
    <t>SRF24A-5-O</t>
  </si>
  <si>
    <t>24 В; 20 Нм; откр/закр; возвратная пружина; нормально открыт</t>
  </si>
  <si>
    <t>SRF24A-S2-5</t>
  </si>
  <si>
    <t>24 В; 20 Нм; откр/закр; возвратн. пруж.; нормально закрыт; 2 встр. переключателя</t>
  </si>
  <si>
    <t>SRF24A-S2-5-O</t>
  </si>
  <si>
    <t>24 В; 20 Нм; откр/закр; возвратн. пруж.; нормально открыт; 2 встр. переключателя</t>
  </si>
  <si>
    <t>SRF230A-5</t>
  </si>
  <si>
    <t>SRF24A</t>
  </si>
  <si>
    <t>SRF24A-S2</t>
  </si>
  <si>
    <t>24 В; 20 Нм; откр/закр; 2 встр. переключателя; возвратная пруж.; нормально закрыт</t>
  </si>
  <si>
    <t>24 В; 20 Нм; откр/закр; 2 встр. переключателя; возвратная пруж.; нормально открыт</t>
  </si>
  <si>
    <t>R3040-16-S3</t>
  </si>
  <si>
    <t>R3040-25-S4</t>
  </si>
  <si>
    <t>DN15 (½")</t>
  </si>
  <si>
    <t>DN20 (¾")</t>
  </si>
  <si>
    <t>DN25 (1")</t>
  </si>
  <si>
    <t>DN32 (1¼")</t>
  </si>
  <si>
    <t>DN40 (1½ ")</t>
  </si>
  <si>
    <t>DN50 (2")</t>
  </si>
  <si>
    <t>TR24-3</t>
  </si>
  <si>
    <t>24 В; 2 Нм; плавное регулирование 2…10 В; 15 секунд</t>
  </si>
  <si>
    <t>TRF24-SR</t>
  </si>
  <si>
    <t>24 В; 2 Нм; плавн. регулирование 2...10 В; возвратная пружина; нормально закрыт</t>
  </si>
  <si>
    <t>TRF24-SR-O</t>
  </si>
  <si>
    <t>24 В; 2 Нм; плавн. регулирование 2...10 В; возвратная пружина; нормально открыт</t>
  </si>
  <si>
    <t xml:space="preserve"> </t>
  </si>
  <si>
    <t>SR24A-SR-5</t>
  </si>
  <si>
    <t>SRC24A-SR-5</t>
  </si>
  <si>
    <t>R665R</t>
  </si>
  <si>
    <t>R680R</t>
  </si>
  <si>
    <t>24 В; 40 Нм; 3-точечное управление, 150 секунд</t>
  </si>
  <si>
    <t>220 В; 40 Нм; 3-точечное управление, 150 секунд</t>
  </si>
  <si>
    <t>GR24A-SR-5</t>
  </si>
  <si>
    <t>24 В; 40 Нм; плавное регулирование 2…10 В, 150 секунд</t>
  </si>
  <si>
    <t>GRK24A-5</t>
  </si>
  <si>
    <t>R3015-</t>
  </si>
  <si>
    <t>P25-P25-B2</t>
  </si>
  <si>
    <t>P25-P4-B2</t>
  </si>
  <si>
    <t>P25-P63-B2</t>
  </si>
  <si>
    <t>P25-1-B2</t>
  </si>
  <si>
    <t>P25-1P3-B2</t>
  </si>
  <si>
    <t>P4-P25-B2</t>
  </si>
  <si>
    <t>P4-P4-B2</t>
  </si>
  <si>
    <t>P4-P63-B2</t>
  </si>
  <si>
    <t>P4-1-B2</t>
  </si>
  <si>
    <t>P4-1P3-B2</t>
  </si>
  <si>
    <t>P63-P25-B2</t>
  </si>
  <si>
    <t>P63-P4-B2</t>
  </si>
  <si>
    <t>P63-P63-B2</t>
  </si>
  <si>
    <t>P63-1-B2</t>
  </si>
  <si>
    <t>P63-1P3-B2</t>
  </si>
  <si>
    <t>1-P25-B2</t>
  </si>
  <si>
    <t>1-P4-B2</t>
  </si>
  <si>
    <t>1-P63-B2</t>
  </si>
  <si>
    <t>1-1-B2</t>
  </si>
  <si>
    <t>1-1P3-B2</t>
  </si>
  <si>
    <t>1P3-P25-B2</t>
  </si>
  <si>
    <t>1P3-P4-B2</t>
  </si>
  <si>
    <t>1P3-P63-B2</t>
  </si>
  <si>
    <t>1P3-1-B2</t>
  </si>
  <si>
    <t>1P3-1P3-B2</t>
  </si>
  <si>
    <t>R2015-P25-S1   R2015-P4-S1   R2015-P63-S1   R2015-1-S1   R2015-1P6-S1   R2015-2P5-S1  R2015-4-S1  R2015-6P3-S1</t>
  </si>
  <si>
    <t>R2015-S1</t>
  </si>
  <si>
    <t>R2020-S2</t>
  </si>
  <si>
    <t>R2025-S2</t>
  </si>
  <si>
    <t>R2032-16-S3</t>
  </si>
  <si>
    <t>R2032-S3</t>
  </si>
  <si>
    <t>R2040-16-S3    R2040-25-S3</t>
  </si>
  <si>
    <t>R2040-S3</t>
  </si>
  <si>
    <t>R2050-25-S4         R2050-40-S4</t>
  </si>
  <si>
    <t>R2050-S4</t>
  </si>
  <si>
    <t>R323</t>
  </si>
  <si>
    <t>R6065W63-S8</t>
  </si>
  <si>
    <t>R6080W100-S8</t>
  </si>
  <si>
    <t>KR230</t>
  </si>
  <si>
    <t>KR24</t>
  </si>
  <si>
    <t>R406K</t>
  </si>
  <si>
    <t>R407K</t>
  </si>
  <si>
    <t>R408K</t>
  </si>
  <si>
    <t>R409K</t>
  </si>
  <si>
    <t>24 В; 5 Нм; плавное регулирование 2…10 В, 9 секунд</t>
  </si>
  <si>
    <t>24 В; 5 Нм; 3-точечное управление; 35 секунд</t>
  </si>
  <si>
    <t>220 В; 5 Нм; 3-точечное управление; 35 секунд</t>
  </si>
  <si>
    <t>DN15-40(50)</t>
  </si>
  <si>
    <t>24 В; 10 Нм; плавное регулирование 2…10 В, 35 секунд</t>
  </si>
  <si>
    <t>24 В; 10 Нм; открыто/закрыто; 3-точ. управление, 9 секунд</t>
  </si>
  <si>
    <t>24 В; 10 Нм; плавное регулирование 2…10 В, 9 секунд</t>
  </si>
  <si>
    <t>Электроприводы серии GR…</t>
  </si>
  <si>
    <t>DN65-150</t>
  </si>
  <si>
    <t>TRF24</t>
  </si>
  <si>
    <t>24 В; 2 Нм; откр/закр; возвратная пружина; нормально закрыт</t>
  </si>
  <si>
    <t>24 В; 2 Нм; откр/закр; возвратная пружина; нормально открыт</t>
  </si>
  <si>
    <t>TRF24-S</t>
  </si>
  <si>
    <t>24 В; 2 Нм; откр/закр; возвратная пружина; 1 встр. перекл.; нормально закрыт</t>
  </si>
  <si>
    <t>24 В; 2 Нм; откр/закр; возвратная пружина; 1 встр перекл.; нормально открыт</t>
  </si>
  <si>
    <t>TRF230</t>
  </si>
  <si>
    <t>220 В; 2 Нм; открыто/закрыто; возвратная пружина; нормально закрыт</t>
  </si>
  <si>
    <t>220 В; 2 Нм; открыто/закрыто; возвратная пружина; нормально открыт</t>
  </si>
  <si>
    <t>TRF230-S</t>
  </si>
  <si>
    <t>220 В; 2 Нм; откр/закр; возвратн. пруж; 1 встр. переключатель; нормально закрыт</t>
  </si>
  <si>
    <t>220 В; 2 Нм; откр/закр; возвратн. пруж; 1 встр. переключатель; нормально открыт</t>
  </si>
  <si>
    <t>LRF230</t>
  </si>
  <si>
    <t>220 В; 4 Нм; открыто/закрыто; возвратная пружина; нормально закрыт</t>
  </si>
  <si>
    <t>LRF230-O</t>
  </si>
  <si>
    <t>220 В; 4 Нм; открыто/закрыто; возвратная пружина; нормально открыт</t>
  </si>
  <si>
    <t>LRF230-S</t>
  </si>
  <si>
    <t>220 В; 4 Нм; откр/закр; 2 встр. переключателя; возвратн. пруж.; нормально закрыт</t>
  </si>
  <si>
    <t>LRF230-S-O</t>
  </si>
  <si>
    <t>220 В; 4 Нм; откр/закр; 2 встр. переключателя; возвратн. пруж.; нормально открыт</t>
  </si>
  <si>
    <t>LRF24</t>
  </si>
  <si>
    <t>24 В; 4 Нм; открыто/закрыто; возвратная пружина; нормально закрыт</t>
  </si>
  <si>
    <t>LRF24-O</t>
  </si>
  <si>
    <t>24 В; 4 Нм; открыто/закрыто; возвратная пружина; нормально открыт</t>
  </si>
  <si>
    <t>LRF24-S</t>
  </si>
  <si>
    <t>LRF24-S-O</t>
  </si>
  <si>
    <t>24 В; 5 Нм; плавн. регулирование 2...10 В; возвратная пружина; нормально закрыт</t>
  </si>
  <si>
    <t>KR24-SR</t>
  </si>
  <si>
    <t>TR24-SR</t>
  </si>
  <si>
    <t>24 В; 2 Нм; плавное регулирование 2…10 В</t>
  </si>
  <si>
    <t>24 В; 5 Нм; плавное регулирование 2(0,5)…10 В; 35 секунд</t>
  </si>
  <si>
    <t>TR230-3</t>
  </si>
  <si>
    <t>220 В; 2 Нм; 3-точечное управление</t>
  </si>
  <si>
    <t>220 В; 5 Нм; 3-точечное управление; 1 встроенный переключатель</t>
  </si>
  <si>
    <t>24 В; 2 Нм; 3-точечное управление</t>
  </si>
  <si>
    <t>24 В; 5 Нм; 3-точечное управление.; 1 встроенный переключатель</t>
  </si>
  <si>
    <t>LF24-SR+WLF</t>
  </si>
  <si>
    <t>24 В; 4 Нм; плавное регулирование 2...10 В; возвратная пружина</t>
  </si>
  <si>
    <t>220 В; 5 Нм; открыто/закрыто; 1 встроенный переключатель</t>
  </si>
  <si>
    <t>24 В; 5 Нм; открыто/закрыто; 1 встроенный переключатель</t>
  </si>
  <si>
    <t>220 В; 4 Нм; открыто/закрыто; возвратная пружина</t>
  </si>
  <si>
    <t>220 В; 4 Нм; открыто/закрыто; 1 встроенный переключатель; возвратная пружина</t>
  </si>
  <si>
    <t>24 В; 4 Нм; открыто/закрыто; возвратная пружина</t>
  </si>
  <si>
    <t>24 В; 4 Нм; открыто/закрыто; 1 встроенный переключатель; возвратная пружина</t>
  </si>
  <si>
    <t>R2020-4-S2 R2020-6P3-S2 R2020-8P6-S2</t>
  </si>
  <si>
    <t>24 В; 5 Нм; 3-точечное управление; 1 встроенный переключатель</t>
  </si>
  <si>
    <t>R2025-6P3-S2 R2025-10-S2 R2025-16-S2</t>
  </si>
  <si>
    <t>6,3 10 16</t>
  </si>
  <si>
    <t>Клапан</t>
  </si>
  <si>
    <t>24 В; плавное регулирование 0,5…10 В=</t>
  </si>
  <si>
    <t>24 В; плавное регулирование 2…10 В=</t>
  </si>
  <si>
    <t>NVC230A-TPC</t>
  </si>
  <si>
    <t>220В; 3-точечное управление; 35 секунд</t>
  </si>
  <si>
    <t>NVK230A-3</t>
  </si>
  <si>
    <t>220 В; 3-точечное управление; с функцией аварийного управления</t>
  </si>
  <si>
    <t>24 В; 3-точечное управление; с функцией аварийного управления</t>
  </si>
  <si>
    <t>24 В; плавное регулирование 0,5…10 В=; с функцией аварийного управления</t>
  </si>
  <si>
    <t>24 В; плавное регулирование 2…10 В=; с функцией аварийного управления</t>
  </si>
  <si>
    <t>NV24A-TPC</t>
  </si>
  <si>
    <t>NV230A-TPC</t>
  </si>
  <si>
    <t>NV24A-SZ-TPC</t>
  </si>
  <si>
    <t>NV24A-SR-TPC</t>
  </si>
  <si>
    <t>LVC24A-MP-TPC</t>
  </si>
  <si>
    <t>24 В; 1000Н; плавное регулирование 0(2)…10 В=</t>
  </si>
  <si>
    <t>24 В; 1000Н; плавное регулирование 0(0,5)…10 В=</t>
  </si>
  <si>
    <t>220 В; 1000Н; 3-точечное управление, 35 секунд</t>
  </si>
  <si>
    <t>NVC24A-SR-TPC</t>
  </si>
  <si>
    <t>24 В; 1000Н; плавное регулирование 0(2)…10 В=, 35 секунд</t>
  </si>
  <si>
    <t>NVC24A-SZ-TPC</t>
  </si>
  <si>
    <t>24 В; 1000Н; плавное регулирование 0(0,5)…10 В=, 35 секунд</t>
  </si>
  <si>
    <t>NV24A-MP-TPC</t>
  </si>
  <si>
    <t>NVC24A-MP-TPC</t>
  </si>
  <si>
    <t xml:space="preserve">Электроприводы серии NVK… </t>
  </si>
  <si>
    <t>220 В; 1000Н; 3-точечное управление, с конденсатором</t>
  </si>
  <si>
    <t>24 В; 1000Н; плавн. регулирование 0(2)…10 В=,  с конденсатором</t>
  </si>
  <si>
    <t>24 В; 1000Н; плавное регулирование 0(0,5)…10 В=,  с конденсатором</t>
  </si>
  <si>
    <t>24 В; 1000Н; плавное регулирование 0(2)…10 В=,  с конденс., 35 секунд</t>
  </si>
  <si>
    <t>24 В; 1000Н; плавное регулирование 0(0,5)…10 В=,  с конденс., 35 секунд</t>
  </si>
  <si>
    <t>NVK24A-MP-TPC</t>
  </si>
  <si>
    <t>NVKC24A-MP-TPC</t>
  </si>
  <si>
    <t>24 В; 1500Н; плавное регулирование 0(2)…10 В=, 35 секунд</t>
  </si>
  <si>
    <t>24 В; 1500Н; плавное регулирование 0(0,5)…10 В=, 35 секунд</t>
  </si>
  <si>
    <t>SV24A-MP-TPC</t>
  </si>
  <si>
    <t>SVC24A-MP-TPC</t>
  </si>
  <si>
    <t>220 В; 2000Н; 3-точечное управление, с конденсатором</t>
  </si>
  <si>
    <t>24 В; 2000Н; плавное регулирование 0(2)…10 В=,  с конденсатором</t>
  </si>
  <si>
    <t>220 В; 3-точечное управление</t>
  </si>
  <si>
    <t>24 В; 3-точечное управление</t>
  </si>
  <si>
    <t>DN65</t>
  </si>
  <si>
    <t>DN80</t>
  </si>
  <si>
    <t>DN100</t>
  </si>
  <si>
    <t>DN125</t>
  </si>
  <si>
    <t>DN150</t>
  </si>
  <si>
    <t>LF24-SR-S</t>
  </si>
  <si>
    <t>LF24-3</t>
  </si>
  <si>
    <t>WLF</t>
  </si>
  <si>
    <t>Переходник для LF…</t>
  </si>
  <si>
    <t>Наименование</t>
  </si>
  <si>
    <t>ZH4515</t>
  </si>
  <si>
    <t>ZH4520</t>
  </si>
  <si>
    <t>ZH4525</t>
  </si>
  <si>
    <t>ZH4532</t>
  </si>
  <si>
    <t>ZH4540</t>
  </si>
  <si>
    <t>ZH4550</t>
  </si>
  <si>
    <t>ZH515</t>
  </si>
  <si>
    <t>ZH520</t>
  </si>
  <si>
    <t>ZH525</t>
  </si>
  <si>
    <t>ZH532</t>
  </si>
  <si>
    <t>ZH540</t>
  </si>
  <si>
    <t>ZH550</t>
  </si>
  <si>
    <t>ZH715</t>
  </si>
  <si>
    <t>ZH720</t>
  </si>
  <si>
    <t>ZH725</t>
  </si>
  <si>
    <t>ZH732</t>
  </si>
  <si>
    <t>ZH740</t>
  </si>
  <si>
    <t>ZH750</t>
  </si>
  <si>
    <t>ZH765</t>
  </si>
  <si>
    <t>ZH780</t>
  </si>
  <si>
    <t>ZH7100</t>
  </si>
  <si>
    <t>H420B</t>
  </si>
  <si>
    <t>H425B</t>
  </si>
  <si>
    <t>H432B</t>
  </si>
  <si>
    <t>H440B</t>
  </si>
  <si>
    <t>H450B</t>
  </si>
  <si>
    <t>H520B</t>
  </si>
  <si>
    <t>H525B</t>
  </si>
  <si>
    <t>H532B</t>
  </si>
  <si>
    <t>H540B</t>
  </si>
  <si>
    <t>H550B</t>
  </si>
  <si>
    <t>H632S</t>
  </si>
  <si>
    <t>H640S</t>
  </si>
  <si>
    <t>H650S</t>
  </si>
  <si>
    <t>H665S</t>
  </si>
  <si>
    <t>H680S</t>
  </si>
  <si>
    <t>H6100S</t>
  </si>
  <si>
    <t>H6125S</t>
  </si>
  <si>
    <t>H6150S</t>
  </si>
  <si>
    <t>H613N</t>
  </si>
  <si>
    <t>H615N</t>
  </si>
  <si>
    <t>H620N</t>
  </si>
  <si>
    <t>H625N</t>
  </si>
  <si>
    <t>H632N</t>
  </si>
  <si>
    <t>H640N</t>
  </si>
  <si>
    <t>H650N</t>
  </si>
  <si>
    <t>H664N</t>
  </si>
  <si>
    <t>H665N</t>
  </si>
  <si>
    <t>H679N</t>
  </si>
  <si>
    <t>H680N</t>
  </si>
  <si>
    <t>H6100N</t>
  </si>
  <si>
    <t>H720N</t>
  </si>
  <si>
    <t>H725N</t>
  </si>
  <si>
    <t>H732N</t>
  </si>
  <si>
    <t>H740N</t>
  </si>
  <si>
    <t>H750N</t>
  </si>
  <si>
    <t>H764N</t>
  </si>
  <si>
    <t>H765N</t>
  </si>
  <si>
    <t>H779N</t>
  </si>
  <si>
    <t>H780N</t>
  </si>
  <si>
    <t>H7100N</t>
  </si>
  <si>
    <t>H7125N</t>
  </si>
  <si>
    <t>H7150N</t>
  </si>
  <si>
    <t>DN200</t>
  </si>
  <si>
    <t>DN250</t>
  </si>
  <si>
    <t>DN300</t>
  </si>
  <si>
    <t>ZH7125</t>
  </si>
  <si>
    <t>ZH7150</t>
  </si>
  <si>
    <t>TF230</t>
  </si>
  <si>
    <t>TF230-S</t>
  </si>
  <si>
    <t>TF24</t>
  </si>
  <si>
    <t>TF24-S</t>
  </si>
  <si>
    <t>TF24-SR</t>
  </si>
  <si>
    <t>TF24-MFT</t>
  </si>
  <si>
    <t>TF24-3</t>
  </si>
  <si>
    <t xml:space="preserve">Электроприводы для установки на шаровые краны </t>
  </si>
  <si>
    <t>Электроприводы серии TR…</t>
  </si>
  <si>
    <t>Электроприводы серии TRC…</t>
  </si>
  <si>
    <t>Электроприводы серии LR…</t>
  </si>
  <si>
    <t>Электроприводы серии HR…</t>
  </si>
  <si>
    <t>Электроприводы серии NR…</t>
  </si>
  <si>
    <t>Электроприводы серии SR…</t>
  </si>
  <si>
    <t>LM230A</t>
  </si>
  <si>
    <t>LM230A-S</t>
  </si>
  <si>
    <t>LMC230A</t>
  </si>
  <si>
    <t>LM24A</t>
  </si>
  <si>
    <t>LM24A-S</t>
  </si>
  <si>
    <t>LM24A-SR</t>
  </si>
  <si>
    <t>NM230A</t>
  </si>
  <si>
    <t>NM24A</t>
  </si>
  <si>
    <t>NM230A-S</t>
  </si>
  <si>
    <t>NM24A-S</t>
  </si>
  <si>
    <t>NM24A-SR</t>
  </si>
  <si>
    <t>LM24A-MF</t>
  </si>
  <si>
    <t>NM24A-MF</t>
  </si>
  <si>
    <t>SM230A</t>
  </si>
  <si>
    <t>SM230A-S</t>
  </si>
  <si>
    <t>SM24A</t>
  </si>
  <si>
    <t>SM24A-S</t>
  </si>
  <si>
    <t>SM24A-SR</t>
  </si>
  <si>
    <t>SM24A-MF</t>
  </si>
  <si>
    <t>GM230A</t>
  </si>
  <si>
    <t>GM24A</t>
  </si>
  <si>
    <t>GM24A-SR</t>
  </si>
  <si>
    <t>Артикул</t>
  </si>
  <si>
    <t>GHN 15/40-130</t>
  </si>
  <si>
    <t>GHN 15/60-130</t>
  </si>
  <si>
    <t>GHN 15/65-130</t>
  </si>
  <si>
    <t>GHN 20/40-130</t>
  </si>
  <si>
    <t>GHN 20/60-130</t>
  </si>
  <si>
    <t>GHN 20/65-130</t>
  </si>
  <si>
    <t>GHN 25/40-130</t>
  </si>
  <si>
    <t>GHN 25/60-130</t>
  </si>
  <si>
    <t>GHN 25/65-130</t>
  </si>
  <si>
    <t>GHN 20/40-180</t>
  </si>
  <si>
    <t>GHN 20/60-180</t>
  </si>
  <si>
    <t>GHN 25/40-180</t>
  </si>
  <si>
    <t>GHN 25/60-180</t>
  </si>
  <si>
    <t>GHN 25/65-180</t>
  </si>
  <si>
    <t>GHN 32/40-180</t>
  </si>
  <si>
    <t>GHN 32/60-180</t>
  </si>
  <si>
    <t>GHN 32/65-180</t>
  </si>
  <si>
    <t>GHN 25/70-180</t>
  </si>
  <si>
    <t>GHN 32/70-180</t>
  </si>
  <si>
    <t>GHN 25/80-180</t>
  </si>
  <si>
    <t>GHN 32/80-180</t>
  </si>
  <si>
    <t>GHN 32/85-180</t>
  </si>
  <si>
    <t>GHN 32/120-180</t>
  </si>
  <si>
    <t>GHND 32/70-180</t>
  </si>
  <si>
    <t>GHND 32/80-180</t>
  </si>
  <si>
    <t>GHND 32/120-180</t>
  </si>
  <si>
    <t>SAN 15/40-130</t>
  </si>
  <si>
    <t>SAN 15/60-130</t>
  </si>
  <si>
    <t>SAN 20/40-130</t>
  </si>
  <si>
    <t>SAN 20/60-130</t>
  </si>
  <si>
    <t>SAN 20/70-130</t>
  </si>
  <si>
    <t>SAN 25/40-130</t>
  </si>
  <si>
    <t>SAN 25/60-130</t>
  </si>
  <si>
    <t>SAN 25/70-130</t>
  </si>
  <si>
    <t>Информацию по другим моделям  спрашивайте в офисе ООО "ТеплоАвтоматика"</t>
  </si>
  <si>
    <r>
      <t>k</t>
    </r>
    <r>
      <rPr>
        <b/>
        <vertAlign val="subscript"/>
        <sz val="9"/>
        <rFont val="Bookman Old Style"/>
        <family val="1"/>
        <charset val="204"/>
      </rPr>
      <t>VS</t>
    </r>
  </si>
  <si>
    <r>
      <t>∆P</t>
    </r>
    <r>
      <rPr>
        <b/>
        <vertAlign val="subscript"/>
        <sz val="11"/>
        <rFont val="Bookman Old Style"/>
        <family val="1"/>
        <charset val="204"/>
      </rPr>
      <t xml:space="preserve">max </t>
    </r>
    <r>
      <rPr>
        <b/>
        <sz val="11"/>
        <rFont val="Bookman Old Style"/>
        <family val="1"/>
        <charset val="204"/>
      </rPr>
      <t>(кПа)</t>
    </r>
  </si>
  <si>
    <r>
      <t>DN15 ½" (G1</t>
    </r>
    <r>
      <rPr>
        <b/>
        <vertAlign val="subscript"/>
        <sz val="11"/>
        <rFont val="Bookman Old Style"/>
        <family val="1"/>
        <charset val="204"/>
      </rPr>
      <t>1/8</t>
    </r>
    <r>
      <rPr>
        <b/>
        <sz val="11"/>
        <rFont val="Bookman Old Style"/>
        <family val="1"/>
        <charset val="204"/>
      </rPr>
      <t>")</t>
    </r>
  </si>
  <si>
    <r>
      <t>DN20 ¾" (G1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</t>
    </r>
  </si>
  <si>
    <r>
      <t>DN25 1" (G1</t>
    </r>
    <r>
      <rPr>
        <b/>
        <vertAlign val="subscript"/>
        <sz val="11"/>
        <rFont val="Bookman Old Style"/>
        <family val="1"/>
        <charset val="204"/>
      </rPr>
      <t>1/2</t>
    </r>
    <r>
      <rPr>
        <b/>
        <sz val="11"/>
        <rFont val="Bookman Old Style"/>
        <family val="1"/>
        <charset val="204"/>
      </rPr>
      <t>")</t>
    </r>
  </si>
  <si>
    <r>
      <t>DN40 1½" (G2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</t>
    </r>
  </si>
  <si>
    <r>
      <t>DN50 2" (G2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</t>
    </r>
  </si>
  <si>
    <r>
      <t>2-х ходовые седельные клапаны (фланцы,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=150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</si>
  <si>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t>24 В; откр/закр; 3-точ. упр.; квадратный вал 8*8мм, вращение против час. стрелки</t>
  </si>
  <si>
    <t>24 В; откр/закр; 3-точ. упр.; квадратный вал 8*8мм, вращение по часовой стрелке</t>
  </si>
  <si>
    <t>24 В; плавное регулирование 0(2)…10 В, вращение против часовой стрелки</t>
  </si>
  <si>
    <t>24 В; плавное регулирование 0(2)…10 В, вращение по часовой стрелке</t>
  </si>
  <si>
    <t>24 В; плавное регулирование 0(2)…10 В; ускоренный режим - 35 секунд</t>
  </si>
  <si>
    <t>24 В; плавное регулирование 0(2)…10 В</t>
  </si>
  <si>
    <t>24 В; плавн. регулирован. 0(2)…10 В; ускоренный режим - 35 секунд</t>
  </si>
  <si>
    <t>220 В; плавное регулирование 0(2)…10 В</t>
  </si>
  <si>
    <t>24 В; плавне регулирование 0(2)…10 В; MFT-технология</t>
  </si>
  <si>
    <t>24 В; плавное регулирование 0(2)…10 В; MFT-технология</t>
  </si>
  <si>
    <t>24 В; плавное регулирование 0(2)…10В; встроенный переключатель</t>
  </si>
  <si>
    <t>GK24A-SR</t>
  </si>
  <si>
    <t>24 В; плавное регулирование 0(2)…10 В; 100мм</t>
  </si>
  <si>
    <t>24 В; плавное регулирование 0(2)…10 В; 200мм</t>
  </si>
  <si>
    <t>220 В; плавное регулирование 0(2)…10 В; 100мм</t>
  </si>
  <si>
    <t>220 В; плавное регулирование 0(2)…10 В; 200мм</t>
  </si>
  <si>
    <t>H611R</t>
  </si>
  <si>
    <t>H711R</t>
  </si>
  <si>
    <t>H411B</t>
  </si>
  <si>
    <t>H511B</t>
  </si>
  <si>
    <t>H611N</t>
  </si>
  <si>
    <t>H711N</t>
  </si>
  <si>
    <t>H612S</t>
  </si>
  <si>
    <t>H6015X1-S2</t>
  </si>
  <si>
    <t>24 В; 500Н; плавное регулирование 0(2)…10 В=; MP-технология</t>
  </si>
  <si>
    <t>24 В; 500Н; плавное регулирование 0(2)…10 В=, 35 секунд; MP-технология</t>
  </si>
  <si>
    <t>24 В; 1000Н; плавное регулирование 0(2)…10 В=; MP-технология</t>
  </si>
  <si>
    <t>24 В; 1000Н; плавное регулирование 0(2)…10 В=, 35 секунд; MP-технология</t>
  </si>
  <si>
    <t>24 В; 1000Н; пл. регул. 0(2)…10 В=; с конденсатором; MP-технология</t>
  </si>
  <si>
    <t>24 В; 1000Н; плавн. регулиров. 0(2)…10 В=, 35 сек; с конденс. MP-технология</t>
  </si>
  <si>
    <t>24 В; 1500Н; плавное регулирование 0(2)…10 В=; MP-технология</t>
  </si>
  <si>
    <t>24 В; 1500Н; плавное регулирование 0(2)…10 В=, 35 секунд; MP-технология</t>
  </si>
  <si>
    <t>24 В; 2000Н; пл. регул. 0(2)…10 В=; с конденсатором; MP-технология</t>
  </si>
  <si>
    <t>24 В; 2500Н; плавное регулирование 0(2)…10 В=, 35 секунд; MF-технология</t>
  </si>
  <si>
    <t>24 В; 2500Н; плавное регулирование 0(2)…10 В=; MP-технология</t>
  </si>
  <si>
    <t>24 В; 4500Н; плавное регулирование 0(2)…10 В=; MF-технология</t>
  </si>
  <si>
    <t>24 В; 1000Н; плавн. регулиров. 0(2)…10 В=; 35 секунд; MP-технология</t>
  </si>
  <si>
    <t>24 В; 1500Н; плавн. регулиров. 0(2)…10 В=; 35 секунд; MP-технология</t>
  </si>
  <si>
    <t>EV230A-RE</t>
  </si>
  <si>
    <t>230 В; 2500; 3-точечное управление</t>
  </si>
  <si>
    <t>EV24A-MP-RE</t>
  </si>
  <si>
    <t>RV24A-MF-RE</t>
  </si>
  <si>
    <r>
      <t>Т</t>
    </r>
    <r>
      <rPr>
        <sz val="31"/>
        <rFont val="Bookman Old Style"/>
        <family val="1"/>
        <charset val="204"/>
      </rPr>
      <t>ЕПЛО</t>
    </r>
    <r>
      <rPr>
        <b/>
        <i/>
        <sz val="36"/>
        <rFont val="Bookman Old Style"/>
        <family val="1"/>
        <charset val="204"/>
      </rPr>
      <t>А</t>
    </r>
    <r>
      <rPr>
        <sz val="31"/>
        <rFont val="Bookman Old Style"/>
        <family val="1"/>
        <charset val="204"/>
      </rPr>
      <t>ВТОМАТИКА</t>
    </r>
  </si>
  <si>
    <t>общество с ограниченной ответственностью</t>
  </si>
  <si>
    <r>
      <t>2-х ходовые седельные клапаны (фланцы, PN6,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</si>
  <si>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3-х ходовые седельные клапаны (фланцы, PN6,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</si>
  <si>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2-х ходовые седельные клапаны (внешняя резьба,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</si>
  <si>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3-х ходовые седельные клапаны (внешняя резьба,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</si>
  <si>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2-х ходовые седельные клапаны (фланцы,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</si>
  <si>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3-х ходовые седельные клапаны (фланцы,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</si>
  <si>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t xml:space="preserve">0,63
1
1,6
2,5
4   </t>
  </si>
  <si>
    <t xml:space="preserve">H511B
H512B
H513B
H514B
H515B     </t>
  </si>
  <si>
    <t>4
6,3</t>
  </si>
  <si>
    <t>6,3
10</t>
  </si>
  <si>
    <r>
      <t>2-х ходовые частично разгруженные седельные клапаны (фланцы,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=150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</si>
  <si>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2-х ходовые седельные клапаны (фланцы, PN25,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=150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</si>
  <si>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2-х ходовые частично разгруженные седельные клапаны (фланцы, PN25,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=150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</si>
  <si>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3-х ходовые седельные клапаны (фланцы, PN25,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=200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</si>
  <si>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t>HR230-3</t>
  </si>
  <si>
    <t>220 В; 10 Нм; открыто/закрыто; возвратная пружина; нормально закрыт</t>
  </si>
  <si>
    <t>220 В; 10 Нм; открыто/закрыто; возвратная пружина; нормально открыт</t>
  </si>
  <si>
    <t>24 В; 20 Нм; плавн. регулирование 0,5…10 В; возвратная пруж; нормально закрыт</t>
  </si>
  <si>
    <t>24 В; 20 Нм; плавн. регулирование 0,5…10 В; возвратная пруж; нормально открыт</t>
  </si>
  <si>
    <t>220 В; 20 Нм; откр/закр; 2 встр. переключателя; возвратная пруж.; нормально закрыт</t>
  </si>
  <si>
    <t>220 В; 20 Нм; откр/закр; 2 встр. переключателя; возвратная пруж.; нормально открыт</t>
  </si>
  <si>
    <t>24 В; 20 Нм; открыто/закрыто; возвратная пружина; нормально закрыт</t>
  </si>
  <si>
    <t>24 В; 20 Нм; открыто/закрыто; возвратная пружина; нормально открыт</t>
  </si>
  <si>
    <t>TRC24A-SR</t>
  </si>
  <si>
    <t>SR230A-SR-5</t>
  </si>
  <si>
    <t>CQ24A</t>
  </si>
  <si>
    <t xml:space="preserve">24 В; 1 Нм; открыто/закрыто; 3-точечное управление </t>
  </si>
  <si>
    <t>CQ24A-T</t>
  </si>
  <si>
    <t>24 В; 1 Нм; открыто/закрыто; 3-точечное управление; клеммы</t>
  </si>
  <si>
    <t>CQ230A</t>
  </si>
  <si>
    <t xml:space="preserve">220 В; 1 Нм; открыто/закрыто; 3-точечное управление </t>
  </si>
  <si>
    <t>CQ230A-T</t>
  </si>
  <si>
    <t>220 В; 1 Нм; открыто/закрыто; 3-точечное управление; клеммы</t>
  </si>
  <si>
    <t>CQ24A-SR</t>
  </si>
  <si>
    <t>24 В; 1 Нм; плавное регулирование 2…10 В</t>
  </si>
  <si>
    <t>CQ24A-SR-T</t>
  </si>
  <si>
    <t>24 В; 1 Нм; плавное регулирование 2…10 В; клеммы</t>
  </si>
  <si>
    <t>CQK24A-SR</t>
  </si>
  <si>
    <t>24 В; 1 Нм; плавное регулирование 2…10 В; с функцией аварийного управления</t>
  </si>
  <si>
    <t>ZCQ-FL</t>
  </si>
  <si>
    <t>Ручное управление</t>
  </si>
  <si>
    <t>HRYD24-3</t>
  </si>
  <si>
    <t>HRYD230-3</t>
  </si>
  <si>
    <t>24 В; 4 Нм; откр/закр; 2 встр. переключателя; возвратная пруж.; нормально закрыт</t>
  </si>
  <si>
    <t>24 В; 4 Нм; откр/закр; 2 встр. переключателя; возвратная пруж.; нормально открыт</t>
  </si>
  <si>
    <t>220 В; 20 Нм; откр/закр; 2 встр. переключателя; возвратн. пруж.; нормально закрыт</t>
  </si>
  <si>
    <t>220 В; 20 Нм; откр/закр; 2 встр. переключателя; возвратн. пруж.; нормально открыт</t>
  </si>
  <si>
    <r>
      <t>DN15 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 xml:space="preserve">С, регулирующие) </t>
    </r>
  </si>
  <si>
    <r>
      <t>24 В; 2 Нм; плавное регулирование 2…10 В; Т</t>
    </r>
    <r>
      <rPr>
        <vertAlign val="subscript"/>
        <sz val="10"/>
        <rFont val="Bookman Old Style"/>
        <family val="1"/>
        <charset val="204"/>
      </rPr>
      <t>макс.</t>
    </r>
    <r>
      <rPr>
        <sz val="10"/>
        <rFont val="Bookman Old Style"/>
        <family val="1"/>
        <charset val="204"/>
      </rPr>
      <t>=80</t>
    </r>
    <r>
      <rPr>
        <vertAlign val="superscript"/>
        <sz val="10"/>
        <rFont val="Bookman Old Style"/>
        <family val="1"/>
        <charset val="204"/>
      </rPr>
      <t>о</t>
    </r>
    <r>
      <rPr>
        <sz val="10"/>
        <rFont val="Bookman Old Style"/>
        <family val="1"/>
        <charset val="204"/>
      </rPr>
      <t>С</t>
    </r>
  </si>
  <si>
    <r>
      <t>220 В; 2 Нм; 3-точечное управление; Т</t>
    </r>
    <r>
      <rPr>
        <vertAlign val="subscript"/>
        <sz val="10"/>
        <rFont val="Bookman Old Style"/>
        <family val="1"/>
        <charset val="204"/>
      </rPr>
      <t>макс.</t>
    </r>
    <r>
      <rPr>
        <sz val="10"/>
        <rFont val="Bookman Old Style"/>
        <family val="1"/>
        <charset val="204"/>
      </rPr>
      <t>=80</t>
    </r>
    <r>
      <rPr>
        <vertAlign val="superscript"/>
        <sz val="10"/>
        <rFont val="Bookman Old Style"/>
        <family val="1"/>
        <charset val="204"/>
      </rPr>
      <t>о</t>
    </r>
    <r>
      <rPr>
        <sz val="10"/>
        <rFont val="Bookman Old Style"/>
        <family val="1"/>
        <charset val="204"/>
      </rPr>
      <t>С</t>
    </r>
  </si>
  <si>
    <r>
      <t>24 В; 2 Нм; 3-точечное управление; Т</t>
    </r>
    <r>
      <rPr>
        <vertAlign val="subscript"/>
        <sz val="10"/>
        <rFont val="Bookman Old Style"/>
        <family val="1"/>
        <charset val="204"/>
      </rPr>
      <t>макс.</t>
    </r>
    <r>
      <rPr>
        <sz val="10"/>
        <rFont val="Bookman Old Style"/>
        <family val="1"/>
        <charset val="204"/>
      </rPr>
      <t>=80</t>
    </r>
    <r>
      <rPr>
        <vertAlign val="superscript"/>
        <sz val="10"/>
        <rFont val="Bookman Old Style"/>
        <family val="1"/>
        <charset val="204"/>
      </rPr>
      <t>о</t>
    </r>
    <r>
      <rPr>
        <sz val="10"/>
        <rFont val="Bookman Old Style"/>
        <family val="1"/>
        <charset val="204"/>
      </rPr>
      <t>С</t>
    </r>
  </si>
  <si>
    <r>
      <t>DN15 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 xml:space="preserve">С, открыто/закрыто) </t>
    </r>
  </si>
  <si>
    <r>
      <t>220 В; 2 Нм; открыто/закрыто; Т</t>
    </r>
    <r>
      <rPr>
        <vertAlign val="subscript"/>
        <sz val="10"/>
        <rFont val="Bookman Old Style"/>
        <family val="1"/>
        <charset val="204"/>
      </rPr>
      <t>макс.</t>
    </r>
    <r>
      <rPr>
        <sz val="10"/>
        <rFont val="Bookman Old Style"/>
        <family val="1"/>
        <charset val="204"/>
      </rPr>
      <t>=80</t>
    </r>
    <r>
      <rPr>
        <vertAlign val="superscript"/>
        <sz val="10"/>
        <rFont val="Bookman Old Style"/>
        <family val="1"/>
        <charset val="204"/>
      </rPr>
      <t>о</t>
    </r>
    <r>
      <rPr>
        <sz val="10"/>
        <rFont val="Bookman Old Style"/>
        <family val="1"/>
        <charset val="204"/>
      </rPr>
      <t>С</t>
    </r>
  </si>
  <si>
    <r>
      <t>24 В; 2 Нм; открыто/закрыто; Т</t>
    </r>
    <r>
      <rPr>
        <vertAlign val="subscript"/>
        <sz val="10"/>
        <rFont val="Bookman Old Style"/>
        <family val="1"/>
        <charset val="204"/>
      </rPr>
      <t>макс.</t>
    </r>
    <r>
      <rPr>
        <sz val="10"/>
        <rFont val="Bookman Old Style"/>
        <family val="1"/>
        <charset val="204"/>
      </rPr>
      <t>=80</t>
    </r>
    <r>
      <rPr>
        <vertAlign val="superscript"/>
        <sz val="10"/>
        <rFont val="Bookman Old Style"/>
        <family val="1"/>
        <charset val="204"/>
      </rPr>
      <t>о</t>
    </r>
    <r>
      <rPr>
        <sz val="10"/>
        <rFont val="Bookman Old Style"/>
        <family val="1"/>
        <charset val="204"/>
      </rPr>
      <t>С</t>
    </r>
  </si>
  <si>
    <r>
      <t>DN20 ¾"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</si>
  <si>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DN20 ¾"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</si>
  <si>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DN25 1"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</si>
  <si>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DN25 1"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</si>
  <si>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DN32 1¼"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</si>
  <si>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DN32 1¼"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</si>
  <si>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DN40 1½"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</si>
  <si>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DN40 1½"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</si>
  <si>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DN50 2"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</si>
  <si>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DN50 2"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</si>
  <si>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DN15 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</si>
  <si>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DN15 ½"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</si>
  <si>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DN20 ¾"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</si>
  <si>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DN20 ¾"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</si>
  <si>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DN25 1"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</si>
  <si>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DN25 1"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</si>
  <si>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DN32 1¼"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</si>
  <si>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DN32 1¼"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</si>
  <si>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DN10 ⅜" (G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</si>
  <si>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DN15 ½" (G1")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</si>
  <si>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DN15 ½" (G1")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</si>
  <si>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DN20 ¾" (G1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</si>
  <si>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DN20 ¾" (G1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</si>
  <si>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DN25 1" (G1</t>
    </r>
    <r>
      <rPr>
        <b/>
        <vertAlign val="subscript"/>
        <sz val="11"/>
        <rFont val="Bookman Old Style"/>
        <family val="1"/>
        <charset val="204"/>
      </rPr>
      <t>1/2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</si>
  <si>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DN25 1" (G1</t>
    </r>
    <r>
      <rPr>
        <b/>
        <vertAlign val="subscript"/>
        <sz val="11"/>
        <rFont val="Bookman Old Style"/>
        <family val="1"/>
        <charset val="204"/>
      </rPr>
      <t>1/2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</si>
  <si>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DN32 1¼" (G2")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</si>
  <si>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DN32 1¼" (G2")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</si>
  <si>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DN40 1½" (G2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</si>
  <si>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DN40 1½" (G2</t>
    </r>
    <r>
      <rPr>
        <b/>
        <vertAlign val="subscript"/>
        <sz val="11"/>
        <rFont val="Bookman Old Style"/>
        <family val="1"/>
        <charset val="204"/>
      </rPr>
      <t>1/4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</si>
  <si>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DN50 2"  (G2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</si>
  <si>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DN50 2"  (G2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</si>
  <si>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DN32 1¼" (G2") (</t>
    </r>
    <r>
      <rPr>
        <b/>
        <vertAlign val="subscript"/>
        <sz val="11"/>
        <rFont val="Bookman Old Style"/>
        <family val="1"/>
        <charset val="204"/>
      </rPr>
      <t>Тмакс.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</si>
  <si>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DN50 2" (G2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</si>
  <si>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r>
      <t>DN50 2" (G2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открыто/закрыто)</t>
    </r>
  </si>
  <si>
    <r>
      <t>DN15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</si>
  <si>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DN15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</si>
  <si>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DN20 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</si>
  <si>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DN20 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</si>
  <si>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DN25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</si>
  <si>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</si>
  <si>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DN32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</si>
  <si>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DN32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</si>
  <si>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DN40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</si>
  <si>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DN40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</si>
  <si>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DN50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</si>
  <si>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DN50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</si>
  <si>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DN65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</si>
  <si>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DN65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</si>
  <si>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DN80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</si>
  <si>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DN80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</si>
  <si>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DN100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</si>
  <si>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DN125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</si>
  <si>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DN150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=120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</si>
  <si>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регулирующие)</t>
    </r>
  </si>
  <si>
    <r>
      <t>DN20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С, открыто/закрыто)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</si>
  <si>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0,25/0,25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</si>
  <si>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0,25/0,4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</si>
  <si>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0,25/0,63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</si>
  <si>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0,25/1,0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</si>
  <si>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0,25/1,3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</si>
  <si>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0,4/0,25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</si>
  <si>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0,4/0,4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</si>
  <si>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0,4/0,63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</si>
  <si>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0,4/1,0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</si>
  <si>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0,4/1,3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</si>
  <si>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0,63/0,25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</si>
  <si>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0,63/0,4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</si>
  <si>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0,63/0,63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</si>
  <si>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0,63/1,0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</si>
  <si>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0,63/1,3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</si>
  <si>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1,0/0,25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</si>
  <si>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1,0/0,4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</si>
  <si>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1,0/0,63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</si>
  <si>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1,0/1,0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</si>
  <si>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1,0/1,3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</si>
  <si>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1,3/0,25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</si>
  <si>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1,3/0,4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</si>
  <si>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1,3/0,63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</si>
  <si>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1,3/1,0</t>
    </r>
  </si>
  <si>
    <r>
      <t>K</t>
    </r>
    <r>
      <rPr>
        <vertAlign val="subscript"/>
        <sz val="10"/>
        <rFont val="Bookman Old Style"/>
        <family val="1"/>
        <charset val="204"/>
      </rPr>
      <t>VS</t>
    </r>
    <r>
      <rPr>
        <sz val="10"/>
        <rFont val="Bookman Old Style"/>
        <family val="1"/>
        <charset val="204"/>
      </rPr>
      <t xml:space="preserve"> 1,3/1,3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</si>
  <si>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0,63/1,6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</si>
  <si>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0,63/2,5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</si>
  <si>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1,0/1,6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</si>
  <si>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1,0/2,5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</si>
  <si>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1,6/0,63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</si>
  <si>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1,6/1,0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</si>
  <si>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1,6/1,6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</si>
  <si>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1,6/2,5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</si>
  <si>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2,5/0,63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</si>
  <si>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2,5/1,0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</si>
  <si>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2,5/1,6</t>
    </r>
  </si>
  <si>
    <r>
      <t>K</t>
    </r>
    <r>
      <rPr>
        <vertAlign val="subscript"/>
        <sz val="10"/>
        <rFont val="Bookman Old Style"/>
        <family val="1"/>
        <charset val="204"/>
      </rPr>
      <t xml:space="preserve">VS </t>
    </r>
    <r>
      <rPr>
        <sz val="10"/>
        <rFont val="Bookman Old Style"/>
        <family val="1"/>
        <charset val="204"/>
      </rPr>
      <t>2,5/2,5</t>
    </r>
  </si>
  <si>
    <r>
      <t>DN15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=90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С)</t>
    </r>
  </si>
  <si>
    <r>
      <t>DN20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=90</t>
    </r>
    <r>
      <rPr>
        <b/>
        <vertAlign val="superscript"/>
        <sz val="11"/>
        <rFont val="Bookman Old Style"/>
        <family val="1"/>
        <charset val="204"/>
      </rPr>
      <t>o</t>
    </r>
    <r>
      <rPr>
        <b/>
        <sz val="11"/>
        <rFont val="Bookman Old Style"/>
        <family val="1"/>
        <charset val="204"/>
      </rPr>
      <t>С)</t>
    </r>
  </si>
  <si>
    <r>
      <t>DN15-32</t>
    </r>
    <r>
      <rPr>
        <vertAlign val="superscript"/>
        <sz val="10"/>
        <rFont val="Bookman Old Style"/>
        <family val="1"/>
        <charset val="204"/>
      </rPr>
      <t>1</t>
    </r>
  </si>
  <si>
    <r>
      <t>1</t>
    </r>
    <r>
      <rPr>
        <sz val="9"/>
        <rFont val="Bookman Old Style"/>
        <family val="1"/>
        <charset val="204"/>
      </rPr>
      <t xml:space="preserve"> Размерность, необходимая для подбора электропривода. Подходит для меньшего по расходу клапана.</t>
    </r>
  </si>
  <si>
    <t>24 В; 20 Нм; плавное регулирование 0(2)...10В=</t>
  </si>
  <si>
    <t>220 В; 20 Нм; плавное регулирование 0(2)...10В=</t>
  </si>
  <si>
    <t>24 В; 20 Нм; плавное регулирование 0(2)...10В=; MF-технология</t>
  </si>
  <si>
    <t>24 В; 40 Нм; плавное регулирование 0(2)...10В=; MF-технология</t>
  </si>
  <si>
    <t>GRC24A-5</t>
  </si>
  <si>
    <t>24 В; 40 Нм; откр/закр; 35 сек.</t>
  </si>
  <si>
    <t>DR24A-5</t>
  </si>
  <si>
    <t>24 В; 90 Нм; открыто/закрыто</t>
  </si>
  <si>
    <t>DR230A-5</t>
  </si>
  <si>
    <t>220 В; 90 Нм; открыто/закрыто</t>
  </si>
  <si>
    <t>DR24A-SR-5</t>
  </si>
  <si>
    <t>24 В; 90 Нм; плавное регулирование 0(2)...10В=</t>
  </si>
  <si>
    <t>DR24A-MP-5</t>
  </si>
  <si>
    <t>24 В; 90 Нм; плавное регулирование 0(2)...10В=; MP-технология</t>
  </si>
  <si>
    <t>DRC24A-5</t>
  </si>
  <si>
    <t>DRC24G-5</t>
  </si>
  <si>
    <t>DRK24A-5</t>
  </si>
  <si>
    <t>24 В; 90 Нм; откр/закр; 150 секунд, с конденсатором</t>
  </si>
  <si>
    <t>DR24A-7</t>
  </si>
  <si>
    <t>DR230A-7</t>
  </si>
  <si>
    <t>DR24A-SR-7</t>
  </si>
  <si>
    <t>DR24A-MP-7</t>
  </si>
  <si>
    <t>DRC24A-7</t>
  </si>
  <si>
    <t>DRC24G-7</t>
  </si>
  <si>
    <t>220 В; 500 Нм; 3-точечное управление; 2 встроенных переключателя; IP67</t>
  </si>
  <si>
    <t>220 В; 650 Нм; 3-точечное управление; 2 встроенных переключателя ; IP67</t>
  </si>
  <si>
    <t>DN25-65</t>
  </si>
  <si>
    <t>24 В; 20 Нм; плавное регулирование 0(2)...10В=; 35 сек.</t>
  </si>
  <si>
    <t>24 В; 40 Нм; открыто/закрыто; 35 сек.</t>
  </si>
  <si>
    <t>24 В; 40 Нм; плавное регулирование 0(2)...10В=</t>
  </si>
  <si>
    <t>Электроприводы серии DR…</t>
  </si>
  <si>
    <t>DR24A-TP-7</t>
  </si>
  <si>
    <t>Электроприводы с повышенным уровнем защиты (IP66)</t>
  </si>
  <si>
    <t>GRC24G-5</t>
  </si>
  <si>
    <t>24 В; 40 Нм; открыто/закрыто; 35 секунд; IP66</t>
  </si>
  <si>
    <t>Электроприводы с возвратной пружиной серии SRF…</t>
  </si>
  <si>
    <t>Электроприводы со встроенным конденсатором</t>
  </si>
  <si>
    <t>24 В; 40 Нм; открыто/закрыто, 150 секунд; с конденсатором</t>
  </si>
  <si>
    <t>24 В; 40 Нм; плавное регулирование 0(2)…10 В; 150 секунд; с конденсатором</t>
  </si>
  <si>
    <t>24 В; 40 Нм; плавное регулирование 0(0,5)…10 В; 150 секунд; с конденсатором</t>
  </si>
  <si>
    <t>24 В; 90 Нм; открыто/закрыто, 150 секунд; с конденсатором</t>
  </si>
  <si>
    <t>DRK24A-7</t>
  </si>
  <si>
    <t>Затвор</t>
  </si>
  <si>
    <t>DN</t>
  </si>
  <si>
    <t>Длина, мм</t>
  </si>
  <si>
    <t>Класс</t>
  </si>
  <si>
    <t>РС 20-6 сэндвич</t>
  </si>
  <si>
    <t>А</t>
  </si>
  <si>
    <r>
      <t>Диапазон имерений, м</t>
    </r>
    <r>
      <rPr>
        <b/>
        <vertAlign val="superscript"/>
        <sz val="11"/>
        <rFont val="Bookman Old Style"/>
        <family val="1"/>
        <charset val="204"/>
      </rPr>
      <t>3</t>
    </r>
    <r>
      <rPr>
        <b/>
        <sz val="11"/>
        <rFont val="Bookman Old Style"/>
        <family val="1"/>
        <charset val="204"/>
      </rPr>
      <t>/ч</t>
    </r>
  </si>
  <si>
    <t>РС 32-15 сэндвич</t>
  </si>
  <si>
    <t>РС 50-36 сэндвич</t>
  </si>
  <si>
    <t>0,013-6,0</t>
  </si>
  <si>
    <t>0,040-6,0</t>
  </si>
  <si>
    <t>Расходомеры электромагнитные "Питерфлоу РС" 
серия L для низких расходов</t>
  </si>
  <si>
    <t>Расходомеры электромагнитные "Питерфлоу РС" 
полнопроходное исполнение</t>
  </si>
  <si>
    <t>РС 20-12 сэндвич</t>
  </si>
  <si>
    <t>РС 32-30 сэндвич</t>
  </si>
  <si>
    <t>РС 50-72 сэндвич</t>
  </si>
  <si>
    <t>0,080-12,0</t>
  </si>
  <si>
    <t>0,048-12,0</t>
  </si>
  <si>
    <t>0,027-12,0</t>
  </si>
  <si>
    <t>0,200-30,0</t>
  </si>
  <si>
    <t>0,120-30,0</t>
  </si>
  <si>
    <t>0,067-30,0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</si>
  <si>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</t>
    </r>
    <r>
      <rPr>
        <b/>
        <sz val="11"/>
        <rFont val="Bookman Old Style"/>
        <family val="1"/>
        <charset val="204"/>
      </rPr>
      <t>в руб. без НДС</t>
    </r>
  </si>
  <si>
    <t>Тип</t>
  </si>
  <si>
    <t>Подключаемые датчики</t>
  </si>
  <si>
    <t>расход</t>
  </si>
  <si>
    <t>температура</t>
  </si>
  <si>
    <t>давление</t>
  </si>
  <si>
    <t>Литиевая батарея C</t>
  </si>
  <si>
    <t>Сетевой источник питания + резервная батарея АА</t>
  </si>
  <si>
    <t>Адаптер Ethernet для ТВ7</t>
  </si>
  <si>
    <t>Электропитание</t>
  </si>
  <si>
    <t>Оборудование для расходомеров "Питерфлоу РС"</t>
  </si>
  <si>
    <t>Сервисные устройства</t>
  </si>
  <si>
    <t>Пульт переноса данных USB-ППД для считывания архивов с тепловычислителя ТВ7</t>
  </si>
  <si>
    <t>Резьбовой, монтажная длина 130 мм</t>
  </si>
  <si>
    <t>Резьбовой, монтажная длина 180 мм</t>
  </si>
  <si>
    <t>Резьбовое соединение (комплект из двух гаек)</t>
  </si>
  <si>
    <t xml:space="preserve">Литиевая батарея </t>
  </si>
  <si>
    <t>Сеть 220V</t>
  </si>
  <si>
    <t xml:space="preserve">Расходомеры электромагнитные "ПРЭМ" </t>
  </si>
  <si>
    <t>сэндвич</t>
  </si>
  <si>
    <t>фланцевое</t>
  </si>
  <si>
    <t>0,3-45,0</t>
  </si>
  <si>
    <t>0,18-45,0</t>
  </si>
  <si>
    <t>0,1-45,0</t>
  </si>
  <si>
    <t>0,48-72,0</t>
  </si>
  <si>
    <t>0,29-72,0</t>
  </si>
  <si>
    <t>0,16-72,0</t>
  </si>
  <si>
    <t>0,8-120,0</t>
  </si>
  <si>
    <t>0,48-120,0</t>
  </si>
  <si>
    <t>0,27-120,0</t>
  </si>
  <si>
    <t>1,87-280,0</t>
  </si>
  <si>
    <t>1,12-280,0</t>
  </si>
  <si>
    <t>0,62-280,0</t>
  </si>
  <si>
    <t>4,20-630,0</t>
  </si>
  <si>
    <t>2,52-630,0</t>
  </si>
  <si>
    <t>1,40-630,0</t>
  </si>
  <si>
    <t>Оборудование для расходомеров "ПРЭМ"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</si>
  <si>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</t>
    </r>
    <r>
      <rPr>
        <b/>
        <sz val="11"/>
        <rFont val="Bookman Old Style"/>
        <family val="1"/>
        <charset val="204"/>
      </rPr>
      <t>в CHF</t>
    </r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</si>
  <si>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</t>
    </r>
    <r>
      <rPr>
        <b/>
        <sz val="11"/>
        <rFont val="Bookman Old Style"/>
        <family val="1"/>
        <charset val="204"/>
      </rPr>
      <t>в EUR</t>
    </r>
  </si>
  <si>
    <r>
      <t>Корпус из латуни
Максимальное давление PN20
Максимальная температура теплоносителя Tmax 120</t>
    </r>
    <r>
      <rPr>
        <vertAlign val="superscript"/>
        <sz val="10"/>
        <rFont val="Bookman Old Style"/>
        <family val="1"/>
        <charset val="204"/>
      </rPr>
      <t>0</t>
    </r>
    <r>
      <rPr>
        <sz val="10"/>
        <rFont val="Bookman Old Style"/>
        <family val="1"/>
        <charset val="204"/>
      </rPr>
      <t>C
Ручка с возможностью фиксации настройки
Гарантия 5 лет</t>
    </r>
  </si>
  <si>
    <t>Балансировочный  клапан  CIM727 снабжен ограничителем максимального подъема шпинделя, что позволяет зафиксировать настройку. После этого клапан может быть закрыт и снова открыт не более чем  до предустановленного значения.</t>
  </si>
  <si>
    <t xml:space="preserve">- резьбовой  стопорный механизм «металл к металлу», обеспечивающий точную фиксацию установок клапана, позволяет закрывать клапан, а затем вновь открывать до предустановленного положения; </t>
  </si>
  <si>
    <t xml:space="preserve">- индикаторная шкала установок клапана, читаемая под любым углом; </t>
  </si>
  <si>
    <t xml:space="preserve">- золотник клапана с прокладкой из EPDM обеспечивает плотность перекрытия клапана.  </t>
  </si>
  <si>
    <t xml:space="preserve">- выполнен согласно стандарту BS 7350; </t>
  </si>
  <si>
    <t xml:space="preserve">- клапан  может быть доукомплектован диафрагменным расходомером  CIM  721, который обеспечивает высокую точность измерения в пределах ±5%. </t>
  </si>
  <si>
    <t>Ручные балансировочные клапаны CIM727OT</t>
  </si>
  <si>
    <t>Регуляторы давления "после себя"</t>
  </si>
  <si>
    <r>
      <t>Максимальная температура теплоносителя Tmax 130</t>
    </r>
    <r>
      <rPr>
        <vertAlign val="superscript"/>
        <sz val="10"/>
        <rFont val="Bookman Old Style"/>
        <family val="1"/>
        <charset val="204"/>
      </rPr>
      <t>0</t>
    </r>
    <r>
      <rPr>
        <sz val="10"/>
        <rFont val="Bookman Old Style"/>
        <family val="1"/>
        <charset val="204"/>
      </rPr>
      <t>C
Настраиваемые диапазоны и максимальное давление:
0,025 - 0,1 МПа, PN6
0,08 - 0,3 МПа, PN9
0,2 - 0,65 МПа, PN12
0,3 - 1,0 МПа, PN16</t>
    </r>
  </si>
  <si>
    <t>Серия RD102V, латунь, 
муфтовое присоединение</t>
  </si>
  <si>
    <t>Серия RD103V, чугун, 
фланцевое присоединение</t>
  </si>
  <si>
    <t>Манометр для регулятора давления входит в комплект поставки</t>
  </si>
  <si>
    <t>Регуляторы перепада давления</t>
  </si>
  <si>
    <t>Серия RD102D, латунь, 
муфтовое присоединение</t>
  </si>
  <si>
    <t>Серия RD103D, чугун, 
фланцевое присоединение</t>
  </si>
  <si>
    <t>Импульсные трубки для регулятора перепада давления входят в комплект поставки</t>
  </si>
  <si>
    <r>
      <t>6-ходовые регулирующие шаровые краны
(внутренняя резьба; DN15…20; Тмакс. = 50</t>
    </r>
    <r>
      <rPr>
        <b/>
        <vertAlign val="superscript"/>
        <sz val="12"/>
        <rFont val="Bookman Old Style"/>
        <family val="1"/>
        <charset val="204"/>
      </rPr>
      <t>0</t>
    </r>
    <r>
      <rPr>
        <b/>
        <sz val="12"/>
        <rFont val="Bookman Old Style"/>
        <family val="1"/>
        <charset val="204"/>
      </rPr>
      <t>С. Временно 80</t>
    </r>
    <r>
      <rPr>
        <b/>
        <vertAlign val="superscript"/>
        <sz val="12"/>
        <rFont val="Bookman Old Style"/>
        <family val="1"/>
        <charset val="204"/>
      </rPr>
      <t>0</t>
    </r>
    <r>
      <rPr>
        <b/>
        <sz val="12"/>
        <rFont val="Bookman Old Style"/>
        <family val="1"/>
        <charset val="204"/>
      </rPr>
      <t>С в течение 1 часа)</t>
    </r>
  </si>
  <si>
    <t>Модемы Ancom</t>
  </si>
  <si>
    <t>Интерфейсы RS232, Ethernet, питание 220В, IP40, пластмассовый корпус OKW (105*86*60 мм), крепление на DIN рейку, SMA-F соединитель для внешней антенны, два держателя SIM-карт, рабочий диапазон температур: -40…+70ºC, встроенный источник питания, светодиодная индикация режимов работы.</t>
  </si>
  <si>
    <t>Интерфейс RS485, питание 220В, IP40, пластмассовый корпус OKW (105*86*60 мм), крепление на DIN рейку, SMA-F соединитель для внешней антенны, два держателя SIM-карт, рабочий диапазон температур: -40…+70ºC, встроенный источник питания, светодиодная индикация режимов работы.</t>
  </si>
  <si>
    <t>Интерфейс RS232, питание 220В, IP40, пластмассовый корпус OKW (105*86*60 мм), крепление на DIN рейку, SMA-F соединитель для внешней антенны, два держателя SIM-карт, рабочий диапазон температур: -40…+70ºC, встроенный источник питания, светодиодная индикация режимов работы.</t>
  </si>
  <si>
    <t>Модем RM/D-133/000</t>
  </si>
  <si>
    <t>Модем RM/D-143/000</t>
  </si>
  <si>
    <t>Модем RM/D-133/010</t>
  </si>
  <si>
    <t>Оборудование для модемов Ancom</t>
  </si>
  <si>
    <t>GSM GPRS EDGE модемы AnCom RM/D, работающие в сотовых сетях связи, нашли широкое применение в системах: коммерческого учета энергоресурсов (AСКУЭ и АСКУПЭ – газ, вода, тепло, электроэнергия), в системах управления технологическим процессом (АСУТП – управление резервным электропитанием, скважинами, насосами и т.п.), мониторинга окружающей среды, управления уличным освещением, контроля состояния инженерных сооружений, мониторинга транспорта, охраны зданий и территорий.</t>
  </si>
  <si>
    <t>GSM GPRS EDGE модем AnCom RM/D представляет собой сотовый терминал - полностью готовое к работе устройство, изготовленное на базе GSM модуля Wavecom, и не требующее дополнительных доработок:</t>
  </si>
  <si>
    <t>- GPRS/EDGE-канал: протоколы TCP/IP и UDP для устройств, критичных к разрыву принимаемых пакетов данных, например, использующих протокол Modbus;</t>
  </si>
  <si>
    <t>- CSD-канал: протокол V.110 для систем, критичных к времени доставки данных;</t>
  </si>
  <si>
    <t>- SMS-информирование при возникновении "событий" на дискретных входах СИУ;</t>
  </si>
  <si>
    <t>- Любые IP-адреса: статические / динамические, локальные / публичные;</t>
  </si>
  <si>
    <t>- Автоматическое установление соединения после включения / восстановления питания;</t>
  </si>
  <si>
    <t>- Основные типы интерфейсов: RS-232C или RS-485;</t>
  </si>
  <si>
    <t>- Дополнительные типы интерфейсов: RS-232C, RS-485, Ethernet, RS-422;</t>
  </si>
  <si>
    <t>- Устойчивая работа в непрерывном и необслуживаемом режимах;</t>
  </si>
  <si>
    <t>- Независимый сторожевой таймер;</t>
  </si>
  <si>
    <t>- Резервирование канала передачи - два держателя SIM-карт с поддержкой автоматического переключения между ними;</t>
  </si>
  <si>
    <t>VT.1831.N.04</t>
  </si>
  <si>
    <t>VT.1831.N.05</t>
  </si>
  <si>
    <t>VT.1831.N.06</t>
  </si>
  <si>
    <t>VT.1831.N.07</t>
  </si>
  <si>
    <t>VT.1831.N.08</t>
  </si>
  <si>
    <t>VT.1831.N.09</t>
  </si>
  <si>
    <t>Заводское значение давления настройки 3 бар</t>
  </si>
  <si>
    <r>
      <t>Регулируемые предохранительные клапаны VT.1831.N
(латунь, PN16, Tmax 150</t>
    </r>
    <r>
      <rPr>
        <b/>
        <vertAlign val="superscript"/>
        <sz val="12"/>
        <rFont val="Bookman Old Style"/>
        <family val="1"/>
        <charset val="204"/>
      </rPr>
      <t>0</t>
    </r>
    <r>
      <rPr>
        <b/>
        <sz val="12"/>
        <rFont val="Bookman Old Style"/>
        <family val="1"/>
        <charset val="204"/>
      </rPr>
      <t>C, диапазон настройки 1-12бар)</t>
    </r>
  </si>
  <si>
    <t>Сопутствующее оборудование</t>
  </si>
  <si>
    <t>Цены на преобразователи солей жёсткости для систем
 тепло- и водоснабжения</t>
  </si>
  <si>
    <t>Рапресол-1 d60</t>
  </si>
  <si>
    <t>Рапресол-2 d60</t>
  </si>
  <si>
    <t>Рапресол-2М d100</t>
  </si>
  <si>
    <t>Рапресол-2М d165</t>
  </si>
  <si>
    <t>Рапресол-2М d250</t>
  </si>
  <si>
    <t>Рапресол-2М d300</t>
  </si>
  <si>
    <t>Рапресол-2М d350</t>
  </si>
  <si>
    <t>Рапресол-2М d500</t>
  </si>
  <si>
    <t>Преобразователи солей жесткости предназначены для защиты и очистки от отложения солей жесткости (накипи) внутренних поверхностей водопроводов, систем центрального отопления, водонагревательного и отопительного оборудования (котлы, бойлеры, радиаторы, теплообменники и т.д.). 
Под воздействием преобразователей солей жёсткости содержащаяся в воде накипь не оседает на стенках трубопроводов, каналов теплообменного оборудования и нагревательных элементах, а выносится потоком. Кроме того, существующие отложения накипи разрыхляются и также вымываются водой. В конечном итоге это приводит к снижению энергопотребления оборудования и повышению его КПД.</t>
  </si>
  <si>
    <t>Для трубопроводов с наружным диаметром до 60мм, Tmax 90ºC, 2 излучателя, питание 220В, потребляемая мощность 5Вт, светодиодная индикация работы</t>
  </si>
  <si>
    <t>руб/CHF</t>
  </si>
  <si>
    <t>Оглавление:</t>
  </si>
  <si>
    <t>Оглавление</t>
  </si>
  <si>
    <t>* Цены со склада в Казани, включая НДС.</t>
  </si>
  <si>
    <t>ООО "ТеплоАвтоматика", 420015, г.Казань, ул. Гоголя, 27А, оф. 3 тел./факс(843)2388105, 2644105, teploavt@bk.ru</t>
  </si>
  <si>
    <t>* Цены со склада в Казани, без учёта НДС.</t>
  </si>
  <si>
    <t>Цены на электроприводы для систем отопления, вентиляции и
 кондиционирования производства 
BELIMO Automation AG, Швейцария</t>
  </si>
  <si>
    <t>Цены на дисковые поворотные затворы с электроприводами для систем 
отопления, вентиляции и кондиционирования производства 
BELIMO Automation AG, Швейцария</t>
  </si>
  <si>
    <t>Циркуляционные насосы IMP PUMPS</t>
  </si>
  <si>
    <t>Цены на циркуляционные насосы для систем отопления, ГВС, 
ХВС, вентиляции и кондиционирования производства 
IMP PUMPS, Словения</t>
  </si>
  <si>
    <t>Цены на GSM/GPRS/EDGE модемы AnCom 
для систем диспетчеризации 
ООО "Аналитик ТелекомСистемы", г. Москва</t>
  </si>
  <si>
    <t>1 EUR - 1 ЕВРО по курсу ЦБ РФ.</t>
  </si>
  <si>
    <t>Клапан многократного срабатывания с нулевой протечкой VT.1831.N предназначен для сброса рабочей среды в атмосферу или в отводящий трубопровод при превышении настроечного давления рабочей среды в подводящем трубопроводе.
Клапан может применяться в качестве арматуры безопасности паровых и водогрейных котлов, сосудов, работающих под давления, трубопроводах. 
В качестве рабочей среды может использоваться вода, водяной пар, воздух, гликолевые растворы (50%), природный газ и другие жидкие и газообразные среды, нейтральные по отношению к материалам клапана. Клапан соответствует требованиям ГОСТ 12.2.085, ГОСТ 24570, ГОСТ 31294.
Клапан имеет безрычажное устройство принудительного открывания для проверки срабатывания и предотвращения залипания золотника.</t>
  </si>
  <si>
    <t>- ветодиодная индикация уровня GSM-сигнала, передаваемых данных, режима работы и процесса установления соединения</t>
  </si>
  <si>
    <t>РС 20-6 муфтовый</t>
  </si>
  <si>
    <t>CQK24A</t>
  </si>
  <si>
    <t>24 В; 1 Нм; открыто/закрыто; с функцией аварийного управления</t>
  </si>
  <si>
    <t>CQC230A</t>
  </si>
  <si>
    <t>230В; 1 Нм; открыто/закрыто; 35 сек.</t>
  </si>
  <si>
    <t>CQD230A</t>
  </si>
  <si>
    <t>230В; 1 Нм; открыто/закрыто; 15 сек.</t>
  </si>
  <si>
    <t>Цены на регулирующие и запорные шаровые краны с электроприводами для систем 
отопления, вентиляции и кондиционирования производства 
BELIMO Automation AG, Швейцария</t>
  </si>
  <si>
    <t>Цены на регулирующие седельные клапаны с электроприводами для систем 
отопления, вентиляции и кондиционирования производства 
BELIMO Automation AG, Швейцария</t>
  </si>
  <si>
    <t>24 В; 20 Нм; откр/закр; возвратная пружина; нормально закрыт; 2 встр. переключ.</t>
  </si>
  <si>
    <t>24 В; 20 Нм; откр/закр; возвратная пружина; нормально открыт; 2 встр. переключ.</t>
  </si>
  <si>
    <t>220 В; 20 Нм; откр/закр; возвратная пружина; нормально закрыт; 2 встр. переключ.</t>
  </si>
  <si>
    <t>220 В; 20 Нм; откр/закр; возвратная пружина; нормально открыт; 2 встр. переключ.</t>
  </si>
  <si>
    <t>24...240 В; 160 Нм; откр/закр; 3-точечное упр; 2 встр. переключателя; 35 сек; IP66</t>
  </si>
  <si>
    <t>24...240 В; 160 Нм; плавное регул. 0(2)...10В=; 2 встр. переключателя; 35 сек; IP66</t>
  </si>
  <si>
    <t>24...240 В; 160 Нм; откр/закр; 3-точечное упр; плавн регул. 0(2)...10В=; 2 встр. перекл; 35 сек; IP66; с конденсатором</t>
  </si>
  <si>
    <t>Затвор с ручным управлением и фиксацией</t>
  </si>
  <si>
    <t>ZPR01</t>
  </si>
  <si>
    <t>ZPR02</t>
  </si>
  <si>
    <t>Переходник для установки приводов серии PR… на затворы D6…W</t>
  </si>
  <si>
    <t>ZPR03</t>
  </si>
  <si>
    <t>Переходник для установки приводов серии PR… на затвор D6100N, с механической индикацией положения</t>
  </si>
  <si>
    <t>ZD6N-S100</t>
  </si>
  <si>
    <t>Ручной редуктор; DN25-DN100</t>
  </si>
  <si>
    <t>Ручка с фиксатором положения для D6125N, D6150N</t>
  </si>
  <si>
    <t>Ручной редуктор для D6125N, D6150N, D6200W; D6250W; D6300W</t>
  </si>
  <si>
    <t>Ручное управление для D6200W</t>
  </si>
  <si>
    <t>Ручное управление для D6250W, D6300W</t>
  </si>
  <si>
    <t>Ручной редуктор для  D6350N</t>
  </si>
  <si>
    <t>Ручной редуктор для D6400N</t>
  </si>
  <si>
    <t>Ручной редуктор для D6450N</t>
  </si>
  <si>
    <t>Ручной редуктор для D6500N</t>
  </si>
  <si>
    <t>Ручной редуктор для D6600N</t>
  </si>
  <si>
    <t>Ручной редуктор для D6700N</t>
  </si>
  <si>
    <t>Переходник для установки приводов серии PR… на затворы серии D6…W, 
с механической индикацией положения</t>
  </si>
  <si>
    <t>1) - в цену включена стоимость переходника ZPR03</t>
  </si>
  <si>
    <t>2) - в цену включена стоимость переходника ZPR02</t>
  </si>
  <si>
    <t>3) - в цену включена стоимость переходника ZSY-401</t>
  </si>
  <si>
    <t>4) - в цену включена стоимость переходника ZSY-703</t>
  </si>
  <si>
    <t>5) - в цену включена стоимость переходника ZSY-701</t>
  </si>
  <si>
    <t>6) - в цену включена стоимость переходника ZSY-702</t>
  </si>
  <si>
    <t>7) - в цену включена стоимость переходника ZSY-901</t>
  </si>
  <si>
    <t>8) - в цену включена стоимость переходника ZSY-902</t>
  </si>
  <si>
    <t>9) - в цену включена стоимость переходника ZSY-903</t>
  </si>
  <si>
    <t>Электроприводы серии PR… (IP66)</t>
  </si>
  <si>
    <t>PRCA-S2-T</t>
  </si>
  <si>
    <t>PRCA-BAC-S2-T</t>
  </si>
  <si>
    <t>DN100-300</t>
  </si>
  <si>
    <t>PRKCA-BAC-S2-T</t>
  </si>
  <si>
    <t>Серия "GHN"  (~230V, 3 скорости)</t>
  </si>
  <si>
    <t>Серия "SAN"  (~230V, бронзовый копус, 3 скорости, 
монтажная длина 130 мм)</t>
  </si>
  <si>
    <t>Серия "GHND"  (~230V, резьбовой, двухмоторный, 
3 скорости)</t>
  </si>
  <si>
    <t>модуль питания и БП</t>
  </si>
  <si>
    <t>Адаптер RS-485 для ТВ7</t>
  </si>
  <si>
    <t>РС 65-60 фланец 
(-Ф)</t>
  </si>
  <si>
    <t>РС 65-60 фланец 
(-Ф1) НЖ</t>
  </si>
  <si>
    <t>РС 80-90 фланец
(-Ф)</t>
  </si>
  <si>
    <t>РС 80-90 фланец
(-Ф1) НЖ</t>
  </si>
  <si>
    <t>РС 100-140 фланец
(-Ф)</t>
  </si>
  <si>
    <t>РС 100-140 фланец
(-Ф1) НЖ</t>
  </si>
  <si>
    <t>РС 20-12 муфтовый</t>
  </si>
  <si>
    <t>РС 20-6 фланец</t>
  </si>
  <si>
    <t>РС 25-9 фланец</t>
  </si>
  <si>
    <t>РС 20-12 фланец</t>
  </si>
  <si>
    <t>РС 25-18 фланец</t>
  </si>
  <si>
    <t>РС 32-15 муфтовый</t>
  </si>
  <si>
    <t>РС 32-30 муфтовый</t>
  </si>
  <si>
    <t>РС 100-280 фланец
(-Ф)</t>
  </si>
  <si>
    <t>РС 100-280 фланец
(-Ф1) НЖ</t>
  </si>
  <si>
    <t>СВ 20-6 муфтовый</t>
  </si>
  <si>
    <t>СВ 20-10 муфтовый</t>
  </si>
  <si>
    <t>0,016-6,3</t>
  </si>
  <si>
    <t>0,025-6,3</t>
  </si>
  <si>
    <t>СВ 25-10 фланец</t>
  </si>
  <si>
    <t>СВ 25-16 фланец</t>
  </si>
  <si>
    <t>0,025-10,0</t>
  </si>
  <si>
    <t>0,040-10,0</t>
  </si>
  <si>
    <t>0,040-16,0</t>
  </si>
  <si>
    <t>0,064-16,0</t>
  </si>
  <si>
    <t>СВ 32-16 муфтовый</t>
  </si>
  <si>
    <t>СВ 32-25 муфтовый</t>
  </si>
  <si>
    <t>СВ 32-16 фланец</t>
  </si>
  <si>
    <t>СВ 32-25 фланец</t>
  </si>
  <si>
    <t>0,064-25,0</t>
  </si>
  <si>
    <t>0,100-25,0</t>
  </si>
  <si>
    <t>СВ 40-25 фланец</t>
  </si>
  <si>
    <t>СВ 40-40 фланец</t>
  </si>
  <si>
    <t>СВ 50-40 фланец</t>
  </si>
  <si>
    <t>СВ 50-63 фланец</t>
  </si>
  <si>
    <t>СВ 65-63 фланец</t>
  </si>
  <si>
    <t>СВ 80-100 фланец</t>
  </si>
  <si>
    <t>СВ 100-160 фланец</t>
  </si>
  <si>
    <t>СВ 100-250 фланец</t>
  </si>
  <si>
    <t>0,100-40,0</t>
  </si>
  <si>
    <t>0,160-40,0</t>
  </si>
  <si>
    <t>0,160-63</t>
  </si>
  <si>
    <t>0,250-63</t>
  </si>
  <si>
    <t>0,25-100,0</t>
  </si>
  <si>
    <t>0,40-100,0</t>
  </si>
  <si>
    <t>0,40-160,0</t>
  </si>
  <si>
    <t>0,64-160,0</t>
  </si>
  <si>
    <t>0,64-250,0</t>
  </si>
  <si>
    <t>Адаптер RS-232 для расходомеров "Питерфлоу РС"</t>
  </si>
  <si>
    <t>Адаптер Ethernet для расходомеров "Питерфлоу РС"</t>
  </si>
  <si>
    <t>Адаптер RS-485 для расходомеров "Питерфлоу РС"</t>
  </si>
  <si>
    <t>Адаптер USB-LIN для расходомеров "Питерфлоу РС"</t>
  </si>
  <si>
    <t>по запросу</t>
  </si>
  <si>
    <t>ВКТ-5</t>
  </si>
  <si>
    <t>ВКТ-7-02</t>
  </si>
  <si>
    <t>ВКТ-7-03</t>
  </si>
  <si>
    <t>ВКТ-7-04</t>
  </si>
  <si>
    <t>ВКТ-7-04Р</t>
  </si>
  <si>
    <t>ВКТ-9-01</t>
  </si>
  <si>
    <t>ВКТ-9-02</t>
  </si>
  <si>
    <t>Встроенный интерфейс RS485</t>
  </si>
  <si>
    <t>Модуль Ethernet ВКТ-7</t>
  </si>
  <si>
    <t>Накопитель-архиватор НП-5 для приборов ВКТ-9 и ТМК</t>
  </si>
  <si>
    <r>
      <t xml:space="preserve">          Расходомеры электромагнитные "Питерфлоу СВ" (автономные, батарея на 5 лет, Тmax=90°)
             </t>
    </r>
    <r>
      <rPr>
        <b/>
        <sz val="10"/>
        <rFont val="Bookman Old Style"/>
        <family val="1"/>
        <charset val="204"/>
      </rPr>
      <t>Класс 1 погрешность в верхней зоне расхода (1/160) не более 1%, в нижней зоне (от 1/160 до 1/250) не более 3%
                Класс 2 погрешность в верхней зоне расхода (1/250) не более 2%, в нижней зоне (от 1/250 до 1/400) не более 5%</t>
    </r>
  </si>
  <si>
    <t>SAN 32/80-180</t>
  </si>
  <si>
    <t>Серия "GHNM Basic II"  (~230V, фланцевый, 3 скорости)</t>
  </si>
  <si>
    <t>GHNM 40/75-220F</t>
  </si>
  <si>
    <t>GHNM 40/80-220F</t>
  </si>
  <si>
    <t>GHNM Basic II 40-190 F</t>
  </si>
  <si>
    <t>GHNM Basic II 40-120 F</t>
  </si>
  <si>
    <t>GHNM Basic II 40-70 F</t>
  </si>
  <si>
    <t>GHNM Basic II 50-120 F</t>
  </si>
  <si>
    <t>GHNM Basic II 50-70 F</t>
  </si>
  <si>
    <t>GHN Basic II 40-40 F</t>
  </si>
  <si>
    <t>GHN Basic II 40-70 F</t>
  </si>
  <si>
    <t>GHN Basic II 40-120 F</t>
  </si>
  <si>
    <t>GHN Basic II 40-190 F</t>
  </si>
  <si>
    <t>GHN Basic II 50-40 F</t>
  </si>
  <si>
    <t>GHN Basic II 50-70 F</t>
  </si>
  <si>
    <t>GHN Basic II 50-120 F</t>
  </si>
  <si>
    <t>GHN Basic II 50-190 F</t>
  </si>
  <si>
    <t>GHN Basic II 65-40 F</t>
  </si>
  <si>
    <t>GHN Basic II 65-70 F</t>
  </si>
  <si>
    <t>GHN Basic II 65-120 F</t>
  </si>
  <si>
    <t>GHN Basic II 65-190 F</t>
  </si>
  <si>
    <t>GHN Basic II 80-70 F (PN10)</t>
  </si>
  <si>
    <t>GHN Basic II 80-120 F (PN10)</t>
  </si>
  <si>
    <t>GHN Basic II 80-190 F (PN10)</t>
  </si>
  <si>
    <t>GHN Basic II 100-120 F (PN10)</t>
  </si>
  <si>
    <t>GHN Basic II 100-190 F (PN10)</t>
  </si>
  <si>
    <t>GHNMD Basic II 40-190 F</t>
  </si>
  <si>
    <t>GHNMD Basic II 40-120 F</t>
  </si>
  <si>
    <t>GHNMD Basic II 40-70 F</t>
  </si>
  <si>
    <t>GHNMD Basic II 50-120 F</t>
  </si>
  <si>
    <t>GHNMD Basic II 50-70 F</t>
  </si>
  <si>
    <t>Серия "SAN Basic II"  (~3х400V, бронзовый корпус, фланцевый, 3 скорости)</t>
  </si>
  <si>
    <t>Серия "GHNMD Basic II"  (~230V, фланцевый, двухмоторный, 3 скорости)</t>
  </si>
  <si>
    <t>Серия "GHN Basic II"  (~3х400V, фланцевый, 3 скорости)</t>
  </si>
  <si>
    <t xml:space="preserve">Серия "GHND Basic II"  (~3х400V, фланцевый, двухмоторный, 3 скорости)      </t>
  </si>
  <si>
    <t>GHND Basic II 40-40 F</t>
  </si>
  <si>
    <t>GHND Basic II 40-70 F</t>
  </si>
  <si>
    <t>GHND Basic II 40-120 F</t>
  </si>
  <si>
    <t>GHND Basic II 40-190 F</t>
  </si>
  <si>
    <t>GHND Basic II 50-40 F</t>
  </si>
  <si>
    <t>GHND Basic II 50-70 F</t>
  </si>
  <si>
    <t>GHND Basic II 50-120 F</t>
  </si>
  <si>
    <t>GHND Basic II 50-190 F</t>
  </si>
  <si>
    <t>GHND Basic II 65-40 F</t>
  </si>
  <si>
    <t>GHND Basic II 65-70 F</t>
  </si>
  <si>
    <t>GHND Basic II 65-120 F</t>
  </si>
  <si>
    <t>GHND Basic II 65-190 F</t>
  </si>
  <si>
    <t>GHND Basic II 80-70 F (PN10)</t>
  </si>
  <si>
    <t>GHND Basic II 80-120 F (PN10)</t>
  </si>
  <si>
    <t>GHND Basic II 80-190 F (PN10)</t>
  </si>
  <si>
    <t>SAN Basic II 40-70 F250</t>
  </si>
  <si>
    <t>SAN Basic II 40-120 F250</t>
  </si>
  <si>
    <t>SAN Basic II 50-70 F280</t>
  </si>
  <si>
    <t>SAN Basic II 50-120 F280</t>
  </si>
  <si>
    <t>SAN Basic II 50-190 F280</t>
  </si>
  <si>
    <t>SAN Basic II 65-70 F340</t>
  </si>
  <si>
    <t>SAN Basic II 65-120 F340</t>
  </si>
  <si>
    <t>Гайки (комплект) чугун R 1/2"</t>
  </si>
  <si>
    <t>Гайки (комплект) чугун R 3/4"</t>
  </si>
  <si>
    <t>Гайки (комплект) чугун R 1"</t>
  </si>
  <si>
    <t>Гайки (комплект) чугун R 1 1/4"</t>
  </si>
  <si>
    <t>Гайки (комплект) бронза R 1/2"</t>
  </si>
  <si>
    <t>Гайки (комплект) бронза R 3/4"</t>
  </si>
  <si>
    <t>Гайки (комплект) бронза R 1"</t>
  </si>
  <si>
    <t>Гайки (комплект) бронза R 1 1/4"</t>
  </si>
  <si>
    <t>Для трубопроводов с наружным диаметром до 60мм, Tmax 185ºC, 2 излучателя, питание 220В, потребляемая мощность 5Вт, светодиодная индикация работы</t>
  </si>
  <si>
    <t>Для трубопроводов с наружным диаметром до 100мм, Tmax 185ºC, 2 излучателя, питание 220В, потребляемая мощность 20Вт, светодиодная индикация работы</t>
  </si>
  <si>
    <t>Для трубопроводов с наружным диаметром до 165мм, Tmax 185ºC, 2 излучателя, питание 220В, потребляемая мощность 20Вт, светодиодная индикация работы</t>
  </si>
  <si>
    <t>Для трубопроводов с наружным диаметром до 250мм, Tmax 185ºC, 2 излучателя, питание 220В, потребляемая мощность 20Вт, светодиодная индикация работы</t>
  </si>
  <si>
    <t>Для трубопроводов с наружным диаметром до 300мм, Tmax 185ºC, 2 излучателя, питание 220В, потребляемая мощность 20Вт, светодиодная индикация работы</t>
  </si>
  <si>
    <t>Для трубопроводов с наружным диаметром до 350мм, Tmax 185ºC, 2 излучателя, питание 220В, потребляемая мощность 20Вт, светодиодная индикация работы</t>
  </si>
  <si>
    <t>Для трубопроводов с наружным диаметром до 500мм, Tmax 185ºC, 2 излучателя, питание 220В, потребляемая мощность 20Вт, светодиодная индикация работы</t>
  </si>
  <si>
    <t>Рапресол-2М d60 DUO</t>
  </si>
  <si>
    <t>Для трубопроводов с наружным диаметром до 100мм, Tmax 185ºC, 4 излучателя, питание 220В, потребляемая мощность 20Вт, светодиодная индикация работы</t>
  </si>
  <si>
    <t>РС 32-15 фланец 
(-Ф1) НЖ</t>
  </si>
  <si>
    <t>РС 40-22 фланец 
(-Ф1) НЖ</t>
  </si>
  <si>
    <t>РС 50-36 фланец 
(-Ф1) НЖ</t>
  </si>
  <si>
    <t>РС 32-30 фланец 
(-Ф1) НЖ</t>
  </si>
  <si>
    <t>РС 40-45 фланец 
(-Ф1) НЖ</t>
  </si>
  <si>
    <t>РС 50-72 фланец 
(-Ф1) НЖ</t>
  </si>
  <si>
    <t>РС 65-120 фланец 
(-Ф)</t>
  </si>
  <si>
    <t>РС 65-120 фланец 
(-Ф1) НЖ</t>
  </si>
  <si>
    <t>РС 80-180 фланец 
(-Ф)</t>
  </si>
  <si>
    <t>РС 80-180 фланец 
(-Ф1) НЖ</t>
  </si>
  <si>
    <t>ZH24-1-D</t>
  </si>
  <si>
    <t>Нагреватель штока DN15-50</t>
  </si>
  <si>
    <t>Нагреватель штока DN65-100</t>
  </si>
  <si>
    <t>Нагреватель штока DN125-250</t>
  </si>
  <si>
    <t>1 CHF - 1 швейцарский франк по курсу ЦБ РФ.</t>
  </si>
  <si>
    <t>LH24A60</t>
  </si>
  <si>
    <t>24 В; открыто/закрыто; 3-точечное управление; 60мм</t>
  </si>
  <si>
    <t>LH230A60</t>
  </si>
  <si>
    <t>220 В; открыто/закрыто; 3-точечное управление; 60мм</t>
  </si>
  <si>
    <t>0,25
0,4
0,63
1
1,6
2,5
4
6,3</t>
  </si>
  <si>
    <t>4
6,3
8,6</t>
  </si>
  <si>
    <t>R505K
R506K
R507K
R508K</t>
  </si>
  <si>
    <t>0,25
0,4
0,63
1</t>
  </si>
  <si>
    <t>0,63
1
1,6
2,5
4</t>
  </si>
  <si>
    <t>24 В; 20 Нм; плавное регулирование 2…10 В, 35 секунд</t>
  </si>
  <si>
    <t>SRC24A-SR</t>
  </si>
  <si>
    <t>24 В; 40 Нм; плавное регулирование 2…10 В, 150 сек.; со встр. конденсатором</t>
  </si>
  <si>
    <r>
      <t>2-х ходовые зональные шаровые краны
с установкой величины Kvs (внутренняя резьба, Т</t>
    </r>
    <r>
      <rPr>
        <b/>
        <vertAlign val="subscript"/>
        <sz val="12"/>
        <rFont val="Bookman Old Style"/>
        <family val="1"/>
        <charset val="204"/>
      </rPr>
      <t>макс.</t>
    </r>
    <r>
      <rPr>
        <b/>
        <sz val="12"/>
        <rFont val="Bookman Old Style"/>
        <family val="1"/>
        <charset val="204"/>
      </rPr>
      <t xml:space="preserve"> = 90</t>
    </r>
    <r>
      <rPr>
        <b/>
        <vertAlign val="superscript"/>
        <sz val="12"/>
        <rFont val="Bookman Old Style"/>
        <family val="1"/>
        <charset val="204"/>
      </rPr>
      <t>о</t>
    </r>
    <r>
      <rPr>
        <b/>
        <sz val="12"/>
        <rFont val="Bookman Old Style"/>
        <family val="1"/>
        <charset val="204"/>
      </rPr>
      <t>С)</t>
    </r>
  </si>
  <si>
    <t>C215Q-J</t>
  </si>
  <si>
    <t>C220Q-K</t>
  </si>
  <si>
    <t>C315Q-H</t>
  </si>
  <si>
    <t>C320Q-J</t>
  </si>
  <si>
    <r>
      <t>3-х ходовые зональные шаровые краны
с установкой величины Kvs (внутренняя резьба, Т</t>
    </r>
    <r>
      <rPr>
        <b/>
        <vertAlign val="subscript"/>
        <sz val="12"/>
        <rFont val="Bookman Old Style"/>
        <family val="1"/>
        <charset val="204"/>
      </rPr>
      <t>макс.</t>
    </r>
    <r>
      <rPr>
        <b/>
        <sz val="12"/>
        <rFont val="Bookman Old Style"/>
        <family val="1"/>
        <charset val="204"/>
      </rPr>
      <t xml:space="preserve"> = 90</t>
    </r>
    <r>
      <rPr>
        <b/>
        <vertAlign val="superscript"/>
        <sz val="12"/>
        <rFont val="Bookman Old Style"/>
        <family val="1"/>
        <charset val="204"/>
      </rPr>
      <t>о</t>
    </r>
    <r>
      <rPr>
        <b/>
        <sz val="12"/>
        <rFont val="Bookman Old Style"/>
        <family val="1"/>
        <charset val="204"/>
      </rPr>
      <t>С)</t>
    </r>
  </si>
  <si>
    <t>Электроприводы с возвратной пружиной
серии NRF…</t>
  </si>
  <si>
    <t>Электроприводы с возвратной пружиной
серии SRF…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</si>
  <si>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 </t>
    </r>
    <r>
      <rPr>
        <b/>
        <sz val="11"/>
        <rFont val="Bookman Old Style"/>
        <family val="1"/>
        <charset val="204"/>
      </rPr>
      <t>в руб. с НДС</t>
    </r>
  </si>
  <si>
    <t>руб/EUR</t>
  </si>
  <si>
    <t>Резервная батарея для ТВ7</t>
  </si>
  <si>
    <t>Адаптер USB-RS485 для расходомеров "Питерфлоу РС"</t>
  </si>
  <si>
    <t>Преобразователь давления ДДМ-03Т-1000ДИ 0-1,0МПа (Uпит 9…36В, Iвых 4…20мА)</t>
  </si>
  <si>
    <t>Преобразователь давления ДДМ-03Т-1600ДИ 0-1,6МПа (Uпит 9…36В, Iвых 4…20мА)</t>
  </si>
  <si>
    <t>Комплект термопреобразователей КТС-Б/ТСП-К, со штуцером, 
глубина погружения 60мм</t>
  </si>
  <si>
    <t>Комплект термопреобразователей КТС-Б/ТСП-К, с гильзой и бобышкой, 
глубина погружения 60мм</t>
  </si>
  <si>
    <t>Комплект термопреобразователей КТС-Б/ТСП-К, со штуцером, 
глубина погружения 80мм</t>
  </si>
  <si>
    <t>Комплект термопреобразователей КТС-Б/ТСП-К, с гильзой и бобышкой, 
глубина погружения 80мм</t>
  </si>
  <si>
    <t>Комплект термопреобразователей КТС-Б/ТСП-К, со штуцером, 
глубина погружения 100мм</t>
  </si>
  <si>
    <t>Комплект термопреобразователей КТС-Б/ТСП-К, с гильзой и бобышкой, 
глубина погружения 100мм</t>
  </si>
  <si>
    <t>Комплект термопреобразователей КТС-Б/ТСП-К, со штуцером, 
глубина погружения 150мм</t>
  </si>
  <si>
    <t>Комплект термопреобразователей КТС-Б/ТСП-К, с гильзой и бобышкой, 
глубина погружения 150мм</t>
  </si>
  <si>
    <t>Модуль источника питания ВКТ-7</t>
  </si>
  <si>
    <t>Индикация для ПРЭМ</t>
  </si>
  <si>
    <t>Оборудование для тепловычислителей "ТВ7"</t>
  </si>
  <si>
    <t>Тепловычислители "ВКТ"</t>
  </si>
  <si>
    <t>Оборудование для тепловычислителей "ВКТ"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</si>
  <si>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 </t>
    </r>
    <r>
      <rPr>
        <b/>
        <sz val="11"/>
        <rFont val="Bookman Old Style"/>
        <family val="1"/>
        <charset val="204"/>
      </rPr>
      <t>привода в CHF</t>
    </r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</si>
  <si>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 </t>
    </r>
    <r>
      <rPr>
        <b/>
        <sz val="11"/>
        <rFont val="Bookman Old Style"/>
        <family val="1"/>
        <charset val="204"/>
      </rPr>
      <t>клапана в CHF</t>
    </r>
  </si>
  <si>
    <t>Электроприводы серий NV…, NVK…, SV… для клапанов сторонних  производителей</t>
  </si>
  <si>
    <t xml:space="preserve">H711N
H712N
H713N
H714N
H715N         </t>
  </si>
  <si>
    <t>Заглушка DN15</t>
  </si>
  <si>
    <t>Заглушка DN20</t>
  </si>
  <si>
    <t>Заглушка DN25</t>
  </si>
  <si>
    <t>Заглушка DN32</t>
  </si>
  <si>
    <t>Заглушка DN40</t>
  </si>
  <si>
    <t>Заглушка DN50</t>
  </si>
  <si>
    <t>Заглушка DN65</t>
  </si>
  <si>
    <t>Заглушка DN80</t>
  </si>
  <si>
    <t>Заглушка DN100</t>
  </si>
  <si>
    <t>Заглушка DN125</t>
  </si>
  <si>
    <t>Заглушка DN150</t>
  </si>
  <si>
    <t>H611R
H612R
H613R
H614R
H615R</t>
  </si>
  <si>
    <t>0,63
1
1,6
2,5
4</t>
  </si>
  <si>
    <t xml:space="preserve">H711R
H712R
H713R
H714R
H715R  </t>
  </si>
  <si>
    <t>Муфтовое соединение DN15 (½")</t>
  </si>
  <si>
    <t>Муфтовое соединение DN20 (¾")</t>
  </si>
  <si>
    <t>Муфтовое соединение DN25 (1")</t>
  </si>
  <si>
    <t>Муфтовое соединение DN32 (1¼")</t>
  </si>
  <si>
    <t>Муфтовое соединение DN40 (1½")</t>
  </si>
  <si>
    <t>Муфтовое соединение DN50 (2")</t>
  </si>
  <si>
    <t>Заглушка DN15 (½")</t>
  </si>
  <si>
    <t>Заглушка DN20 (¾")</t>
  </si>
  <si>
    <t>Заглушка DN25 (1")</t>
  </si>
  <si>
    <t>Заглушка DN32 (1¼")</t>
  </si>
  <si>
    <t>Заглушка DN40 (1½")</t>
  </si>
  <si>
    <t>Заглушка DN50 (2")</t>
  </si>
  <si>
    <t xml:space="preserve">H611N
H612N
H613N
H614N
H615N      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</si>
  <si>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 </t>
    </r>
    <r>
      <rPr>
        <b/>
        <sz val="11"/>
        <rFont val="Bookman Old Style"/>
        <family val="1"/>
        <charset val="204"/>
      </rPr>
      <t>компл. 
в CHF</t>
    </r>
  </si>
  <si>
    <t>H610S
H611S</t>
  </si>
  <si>
    <t>0,4
0,63</t>
  </si>
  <si>
    <t>H612S
H613S
H614S
H615S</t>
  </si>
  <si>
    <t>1
1,6
2,5
4</t>
  </si>
  <si>
    <t>H619S
H620S</t>
  </si>
  <si>
    <t>4
6,3</t>
  </si>
  <si>
    <t>H624S
H625S</t>
  </si>
  <si>
    <t>6,3
10</t>
  </si>
  <si>
    <t>H6015XP4-S2
H6015XP63-S2</t>
  </si>
  <si>
    <t>H6015X1-S2
H6015X1P6-S2
H6015X2P5-S2
H6015X4-S2</t>
  </si>
  <si>
    <t>H6025X6P3-S2
H6025X10-S2</t>
  </si>
  <si>
    <t>H6032X10-S2
H6032X16-S2</t>
  </si>
  <si>
    <t>10
16</t>
  </si>
  <si>
    <t>H6040X16-S2
H6040X25-S2</t>
  </si>
  <si>
    <t>16
25</t>
  </si>
  <si>
    <t>H6050X25-S2
H6050X40-S2</t>
  </si>
  <si>
    <t>25
40</t>
  </si>
  <si>
    <t>2-х ходовые регулирующие шаровые краны (внутренняя резьба; DN15...50)</t>
  </si>
  <si>
    <t>3-х ходовые шаровые краны (внутренняя резьба; DN15...50)</t>
  </si>
  <si>
    <t>R3015-P25-S1
R3015-P4-S1
R3015-P63-S1
R3015-1-S1
R3015-1P6-S1
R3015-2P5-S1
R3015-4-S1</t>
  </si>
  <si>
    <t>0,25
0,4
0,63
1
1,6
2,5
4</t>
  </si>
  <si>
    <t>R3020-4-S2
R3020-6P3-S2</t>
  </si>
  <si>
    <t>R3025-6P3-S2
R3025-10-S2</t>
  </si>
  <si>
    <r>
      <t>3-х ходовые перекидные запорные шаровые краны (внутренняя резьба; DN15...50; Т</t>
    </r>
    <r>
      <rPr>
        <b/>
        <vertAlign val="subscript"/>
        <sz val="12"/>
        <rFont val="Bookman Old Style"/>
        <family val="1"/>
        <charset val="204"/>
      </rPr>
      <t>макс.</t>
    </r>
    <r>
      <rPr>
        <b/>
        <sz val="12"/>
        <rFont val="Bookman Old Style"/>
        <family val="1"/>
        <charset val="204"/>
      </rPr>
      <t>=100</t>
    </r>
    <r>
      <rPr>
        <b/>
        <vertAlign val="superscript"/>
        <sz val="12"/>
        <rFont val="Bookman Old Style"/>
        <family val="1"/>
        <charset val="204"/>
      </rPr>
      <t>о</t>
    </r>
    <r>
      <rPr>
        <b/>
        <sz val="12"/>
        <rFont val="Bookman Old Style"/>
        <family val="1"/>
        <charset val="204"/>
      </rPr>
      <t xml:space="preserve">С) </t>
    </r>
  </si>
  <si>
    <t>2-х ходовые шаровые краны (внешняя резьба; DN10...50)</t>
  </si>
  <si>
    <t>R405K
R406K
R407K
R408K
R409K</t>
  </si>
  <si>
    <t>0,25
0,4
0,63
1
1,6</t>
  </si>
  <si>
    <t>R409
R410
R411
R412
R413
R414</t>
  </si>
  <si>
    <t>0,63
1
1,6
2,5
4
6,3</t>
  </si>
  <si>
    <t>R417
R418
R419</t>
  </si>
  <si>
    <t>R422
R423
R424</t>
  </si>
  <si>
    <t>6,3
10
16</t>
  </si>
  <si>
    <t>R438
R439</t>
  </si>
  <si>
    <t>16
25</t>
  </si>
  <si>
    <t>R448
R449</t>
  </si>
  <si>
    <t>25
40</t>
  </si>
  <si>
    <t>3-х ходовые шаровые краны (внешняя резьба; DN10...50)</t>
  </si>
  <si>
    <t>R509
R510
R511
R512
R513</t>
  </si>
  <si>
    <t>R517
R518</t>
  </si>
  <si>
    <t>R522
R523</t>
  </si>
  <si>
    <t>Муфтовое соединение DN10 (⅜")</t>
  </si>
  <si>
    <t>2-х ходовые шаровые краны (фланцы; DN15...150)</t>
  </si>
  <si>
    <t>R6015RP63-B1
R6015R1-B1
R6015R1P6-B1
R6015R2P5-B1
R6015R4-B1</t>
  </si>
  <si>
    <t>3-х ходовые шаровые краны (фланцы DN15...50)</t>
  </si>
  <si>
    <t>R7015RP63-B1
R7015R1P6-B1
R7015R4-B1</t>
  </si>
  <si>
    <t>0,63
1,6
4</t>
  </si>
  <si>
    <r>
      <t>Регулирующие шаровые краны с дополнительными функциями (внешняя резьба; DN10…20; Т</t>
    </r>
    <r>
      <rPr>
        <b/>
        <vertAlign val="subscript"/>
        <sz val="12"/>
        <rFont val="Bookman Old Style"/>
        <family val="1"/>
        <charset val="204"/>
      </rPr>
      <t>макс.</t>
    </r>
    <r>
      <rPr>
        <b/>
        <sz val="12"/>
        <rFont val="Bookman Old Style"/>
        <family val="1"/>
        <charset val="204"/>
      </rPr>
      <t xml:space="preserve"> = 130</t>
    </r>
    <r>
      <rPr>
        <b/>
        <vertAlign val="superscript"/>
        <sz val="12"/>
        <rFont val="Bookman Old Style"/>
        <family val="1"/>
        <charset val="204"/>
      </rPr>
      <t>о</t>
    </r>
    <r>
      <rPr>
        <b/>
        <sz val="12"/>
        <rFont val="Bookman Old Style"/>
        <family val="1"/>
        <charset val="204"/>
      </rPr>
      <t>С)</t>
    </r>
  </si>
  <si>
    <r>
      <t>Запорные шаровые краны с дополнительными функциями (внешняя резьба; DN10…20; Т</t>
    </r>
    <r>
      <rPr>
        <b/>
        <vertAlign val="subscript"/>
        <sz val="12"/>
        <rFont val="Bookman Old Style"/>
        <family val="1"/>
        <charset val="204"/>
      </rPr>
      <t>макс.</t>
    </r>
    <r>
      <rPr>
        <b/>
        <sz val="12"/>
        <rFont val="Bookman Old Style"/>
        <family val="1"/>
        <charset val="204"/>
      </rPr>
      <t xml:space="preserve"> = 130</t>
    </r>
    <r>
      <rPr>
        <b/>
        <vertAlign val="superscript"/>
        <sz val="12"/>
        <rFont val="Bookman Old Style"/>
        <family val="1"/>
        <charset val="204"/>
      </rPr>
      <t>о</t>
    </r>
    <r>
      <rPr>
        <b/>
        <sz val="12"/>
        <rFont val="Bookman Old Style"/>
        <family val="1"/>
        <charset val="204"/>
      </rPr>
      <t>С)</t>
    </r>
  </si>
  <si>
    <r>
      <t xml:space="preserve">DN10 ⅜" (G </t>
    </r>
    <r>
      <rPr>
        <b/>
        <vertAlign val="subscript"/>
        <sz val="11"/>
        <rFont val="Bookman Old Style"/>
        <family val="1"/>
        <charset val="204"/>
      </rPr>
      <t>3/4</t>
    </r>
    <r>
      <rPr>
        <b/>
        <sz val="11"/>
        <rFont val="Bookman Old Style"/>
        <family val="1"/>
        <charset val="204"/>
      </rPr>
      <t>") (Т</t>
    </r>
    <r>
      <rPr>
        <b/>
        <vertAlign val="subscript"/>
        <sz val="11"/>
        <rFont val="Bookman Old Style"/>
        <family val="1"/>
        <charset val="204"/>
      </rPr>
      <t>макс.</t>
    </r>
    <r>
      <rPr>
        <b/>
        <sz val="11"/>
        <rFont val="Bookman Old Style"/>
        <family val="1"/>
        <charset val="204"/>
      </rPr>
      <t>=100</t>
    </r>
    <r>
      <rPr>
        <b/>
        <vertAlign val="superscript"/>
        <sz val="11"/>
        <rFont val="Bookman Old Style"/>
        <family val="1"/>
        <charset val="204"/>
      </rPr>
      <t>о</t>
    </r>
    <r>
      <rPr>
        <b/>
        <sz val="11"/>
        <rFont val="Bookman Old Style"/>
        <family val="1"/>
        <charset val="204"/>
      </rPr>
      <t>С, регулирующие)</t>
    </r>
  </si>
  <si>
    <t>Электроприводы с возвратной пружиной серии TRF...</t>
  </si>
  <si>
    <t>Электроприводы с возвратной пружиной серии LF…</t>
  </si>
  <si>
    <r>
      <t>2-х ходовые дисковые поворотные затворы (межфланцевые,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=120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</si>
  <si>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 </t>
    </r>
    <r>
      <rPr>
        <b/>
        <sz val="11"/>
        <rFont val="Bookman Old Style"/>
        <family val="1"/>
        <charset val="204"/>
      </rPr>
      <t>затвора  в CHF</t>
    </r>
  </si>
  <si>
    <t>D6200W</t>
  </si>
  <si>
    <t>D6250W</t>
  </si>
  <si>
    <t>D6300W</t>
  </si>
  <si>
    <t>Сетевой источник питания (U=12В, I=0,5А)</t>
  </si>
  <si>
    <t>РС 200-1000 
фланец (-Ф)</t>
  </si>
  <si>
    <t>ТВ7-01М</t>
  </si>
  <si>
    <t>ТВ7-01.4М Лайт</t>
  </si>
  <si>
    <t>ТВ7-01.4М</t>
  </si>
  <si>
    <t>ТВ7-03М</t>
  </si>
  <si>
    <t>ТВ7-04М</t>
  </si>
  <si>
    <t>ТВ7-05М</t>
  </si>
  <si>
    <t>Тепловычислители "ТВ7М"</t>
  </si>
  <si>
    <t>РС 25-9 сэндвич</t>
  </si>
  <si>
    <t>0,020-6,0</t>
  </si>
  <si>
    <t>РС 40-22 сэндвич</t>
  </si>
  <si>
    <t>0,06-9,0</t>
  </si>
  <si>
    <t>0,04-9,0</t>
  </si>
  <si>
    <t>0,02-9,0</t>
  </si>
  <si>
    <t>0,10-15,0</t>
  </si>
  <si>
    <t>0,05-15,0</t>
  </si>
  <si>
    <t>0,03-15,0</t>
  </si>
  <si>
    <t>0,15-22,5</t>
  </si>
  <si>
    <t>0,09-22,5</t>
  </si>
  <si>
    <t>0,05-22,5</t>
  </si>
  <si>
    <t>0,24-36,0</t>
  </si>
  <si>
    <t>0,15-36,0</t>
  </si>
  <si>
    <t>0,08-36,0</t>
  </si>
  <si>
    <t>0,40-60,0</t>
  </si>
  <si>
    <t>0,24-60,0</t>
  </si>
  <si>
    <t>0,13-60,0</t>
  </si>
  <si>
    <t>0,60-90,0</t>
  </si>
  <si>
    <t>0,36-90,0</t>
  </si>
  <si>
    <t>0,20-90,0</t>
  </si>
  <si>
    <t>0,93-140,0</t>
  </si>
  <si>
    <t>0,56-140,0</t>
  </si>
  <si>
    <t>0,31-140,0</t>
  </si>
  <si>
    <t>РС 25-18 сэндвич</t>
  </si>
  <si>
    <t>0,05-12,0</t>
  </si>
  <si>
    <t>0,08-12,0</t>
  </si>
  <si>
    <t>0,03-12,0</t>
  </si>
  <si>
    <t>РС 40-45 сэндвич</t>
  </si>
  <si>
    <t>0,12-18,0</t>
  </si>
  <si>
    <t>0,07-18,0</t>
  </si>
  <si>
    <t>0,04-18,0</t>
  </si>
  <si>
    <t>0,20-30,0</t>
  </si>
  <si>
    <t>0,12-30,0</t>
  </si>
  <si>
    <t>0,07-30,0</t>
  </si>
  <si>
    <t>0,30-45,0</t>
  </si>
  <si>
    <t>0,10-45,0</t>
  </si>
  <si>
    <t>0,80-120,0</t>
  </si>
  <si>
    <t>0,25-120,0</t>
  </si>
  <si>
    <t>1,90-280,0</t>
  </si>
  <si>
    <t>1,20-280,0</t>
  </si>
  <si>
    <t>0,60-280,0</t>
  </si>
  <si>
    <t>2,50-630,0</t>
  </si>
  <si>
    <t>6,67-1000,0</t>
  </si>
  <si>
    <t>4,00-1000,0</t>
  </si>
  <si>
    <t>2,25-1000,0</t>
  </si>
  <si>
    <t>ВКТ-7-01</t>
  </si>
  <si>
    <t>Модуль источника питания ВКТ-9</t>
  </si>
  <si>
    <t>Встроенный токовый выход ПРЭМ</t>
  </si>
  <si>
    <t>По запросу поставляются расходомеры ВПС, КСР, РУС, Т150, 2WR7, ЭМИС, а также теплосчётчики 2WR6, ELF, СТК, ТМК, Т230</t>
  </si>
  <si>
    <t>EV050R+KBAC</t>
  </si>
  <si>
    <t>R3</t>
  </si>
  <si>
    <t>R3015-1-B1</t>
  </si>
  <si>
    <t>R3015-P25-S1</t>
  </si>
  <si>
    <t>R3015-P4-S1</t>
  </si>
  <si>
    <t>R3015-P63-S1</t>
  </si>
  <si>
    <t>R3015-1-S1</t>
  </si>
  <si>
    <t>R3015-1P6-S1</t>
  </si>
  <si>
    <t>R3015-2P5-S1</t>
  </si>
  <si>
    <t>R3015-4-S1</t>
  </si>
  <si>
    <t>R3020-4-S2</t>
  </si>
  <si>
    <t>R3020-4-B1</t>
  </si>
  <si>
    <t>R3020-6P3-S2</t>
  </si>
  <si>
    <t>R3025-6P3-S2</t>
  </si>
  <si>
    <t>R3025-10-S2</t>
  </si>
  <si>
    <t>R3032-10-B2</t>
  </si>
  <si>
    <t>R3032-B2</t>
  </si>
  <si>
    <t>R3032-16-B3</t>
  </si>
  <si>
    <t>6-way</t>
  </si>
  <si>
    <t>R3015-P25-P25-B2</t>
  </si>
  <si>
    <t>R3015-P25-P4-B2</t>
  </si>
  <si>
    <t>R3015-P25-P63-B2</t>
  </si>
  <si>
    <t>R3015-P25-1-B2</t>
  </si>
  <si>
    <t>R3015-P25-1P3-B2</t>
  </si>
  <si>
    <t>R3015-P25-1P8-B2</t>
  </si>
  <si>
    <t>R3015-P4-P25-B2</t>
  </si>
  <si>
    <t>R3015-P4-P4-B2</t>
  </si>
  <si>
    <t>R3015-P4-P63-B2</t>
  </si>
  <si>
    <t>R3015-P4-1-B2</t>
  </si>
  <si>
    <t>R3015-P4-1P3-B2</t>
  </si>
  <si>
    <t>R3015-P4-1P8-B2</t>
  </si>
  <si>
    <t>R3015-P63-P25-B2</t>
  </si>
  <si>
    <t>R3015-P63-P4-B2</t>
  </si>
  <si>
    <t>R3015-P63-P63-B2</t>
  </si>
  <si>
    <t>R3015-P63-1-B2</t>
  </si>
  <si>
    <t>R3015-P63-1P3-B2</t>
  </si>
  <si>
    <t>R3015-P63-1P8-B2</t>
  </si>
  <si>
    <t>R3015-1-P25-B2</t>
  </si>
  <si>
    <t>R3015-1-P4-B2</t>
  </si>
  <si>
    <t>R3015-1-P63-B2</t>
  </si>
  <si>
    <t>R3015-1-1-B2</t>
  </si>
  <si>
    <t>R3015-1-1P3-B2</t>
  </si>
  <si>
    <t>R3015-1-1P8-B2</t>
  </si>
  <si>
    <t>R3015-1P3-P25-B2</t>
  </si>
  <si>
    <t>R3015-1P3-P4-B2</t>
  </si>
  <si>
    <t>R3015-1P3-P63-B2</t>
  </si>
  <si>
    <t>R3015-1P3-1-B2</t>
  </si>
  <si>
    <t>R3015-1P3-1P3-B2</t>
  </si>
  <si>
    <t>R3015-1P3-1P8-B2</t>
  </si>
  <si>
    <t>R3015-1P8-P25-B2</t>
  </si>
  <si>
    <t>R3015-1P8-P4-B2</t>
  </si>
  <si>
    <t>R3015-1P8-P63-B2</t>
  </si>
  <si>
    <t>R3015-1P8-1-B2</t>
  </si>
  <si>
    <t>R3015-1P8-1P3-B2</t>
  </si>
  <si>
    <t>R3015-1P8-1P8-B2</t>
  </si>
  <si>
    <t>R3020-P63-1P6-B2</t>
  </si>
  <si>
    <t>R3020-P63-2P5-B2</t>
  </si>
  <si>
    <t>R3020-P63-4-B2</t>
  </si>
  <si>
    <t>R3020-1-1P6-B2</t>
  </si>
  <si>
    <t>R3020-1-2P5-B2</t>
  </si>
  <si>
    <t>R3020-1-4-B2</t>
  </si>
  <si>
    <t>R3020-1P6-P63-B2</t>
  </si>
  <si>
    <t>R3020-1P6-1-B2</t>
  </si>
  <si>
    <t>R3020-1P6-1P6-B2</t>
  </si>
  <si>
    <t>R3020-1P6-2P5-B2</t>
  </si>
  <si>
    <t>R3020-1P6-4-B2</t>
  </si>
  <si>
    <t>R3020-2P5-P63-B2</t>
  </si>
  <si>
    <t>R3020-2P5-1-B2</t>
  </si>
  <si>
    <t>R3020-2P5-1P6-B2</t>
  </si>
  <si>
    <t>R3020-2P5-2P5-B2</t>
  </si>
  <si>
    <t>R3020-2P5-4-B2</t>
  </si>
  <si>
    <t>R3020-4-P63-B2</t>
  </si>
  <si>
    <t>R3020-4-1-B2</t>
  </si>
  <si>
    <t>R3020-4-1P6-B2</t>
  </si>
  <si>
    <t>R3020-4-2P5-B2</t>
  </si>
  <si>
    <t>R3020-4-4-B2</t>
  </si>
  <si>
    <t>EP015R-R6+BAC</t>
  </si>
  <si>
    <t>EP020R-R6+BAC</t>
  </si>
  <si>
    <t>R4</t>
  </si>
  <si>
    <t>R405K</t>
  </si>
  <si>
    <t>R409</t>
  </si>
  <si>
    <t>R410</t>
  </si>
  <si>
    <t>R411</t>
  </si>
  <si>
    <t>R412</t>
  </si>
  <si>
    <t>R413</t>
  </si>
  <si>
    <t>R414</t>
  </si>
  <si>
    <t>R417</t>
  </si>
  <si>
    <t>R418</t>
  </si>
  <si>
    <t>R419</t>
  </si>
  <si>
    <t>R422</t>
  </si>
  <si>
    <t>R423</t>
  </si>
  <si>
    <t>R424</t>
  </si>
  <si>
    <t>R438</t>
  </si>
  <si>
    <t>R439</t>
  </si>
  <si>
    <t>R448</t>
  </si>
  <si>
    <t>R449</t>
  </si>
  <si>
    <t>R5</t>
  </si>
  <si>
    <t>R505K</t>
  </si>
  <si>
    <t>R506K</t>
  </si>
  <si>
    <t>R507K</t>
  </si>
  <si>
    <t>R508K</t>
  </si>
  <si>
    <t>R509</t>
  </si>
  <si>
    <t>R510</t>
  </si>
  <si>
    <t>R511</t>
  </si>
  <si>
    <t>R512</t>
  </si>
  <si>
    <t>R513</t>
  </si>
  <si>
    <t>R517</t>
  </si>
  <si>
    <t>R518</t>
  </si>
  <si>
    <t>R522</t>
  </si>
  <si>
    <t>R523</t>
  </si>
  <si>
    <t>R4D</t>
  </si>
  <si>
    <t>R404DK</t>
  </si>
  <si>
    <t>R405DK</t>
  </si>
  <si>
    <t>R406DK</t>
  </si>
  <si>
    <t>R407DK</t>
  </si>
  <si>
    <t>R408DK</t>
  </si>
  <si>
    <t>R409DK</t>
  </si>
  <si>
    <t>R410DK</t>
  </si>
  <si>
    <t>R412D</t>
  </si>
  <si>
    <t>R413D</t>
  </si>
  <si>
    <t>R414D</t>
  </si>
  <si>
    <t>R415D</t>
  </si>
  <si>
    <t>R417D</t>
  </si>
  <si>
    <t>R418D</t>
  </si>
  <si>
    <t>R419D</t>
  </si>
  <si>
    <t>R420D</t>
  </si>
  <si>
    <t>R6</t>
  </si>
  <si>
    <t>R664R</t>
  </si>
  <si>
    <t>R679R</t>
  </si>
  <si>
    <t>R6015RP63-B1</t>
  </si>
  <si>
    <t>R6015R1-B1</t>
  </si>
  <si>
    <t>R6015R1P6-B1</t>
  </si>
  <si>
    <t>R6015R2P5-B1</t>
  </si>
  <si>
    <t>R6015R4-B1</t>
  </si>
  <si>
    <t>R7</t>
  </si>
  <si>
    <t>R7015RP63-B1</t>
  </si>
  <si>
    <t>R7015R1P6-B1</t>
  </si>
  <si>
    <t>R7015R4-B1</t>
  </si>
  <si>
    <t>TR24</t>
  </si>
  <si>
    <t>TRF24-2</t>
  </si>
  <si>
    <t>TRF24-MFT</t>
  </si>
  <si>
    <t>TRF230-O</t>
  </si>
  <si>
    <t>TRF230-S-O</t>
  </si>
  <si>
    <t>TRF24-O</t>
  </si>
  <si>
    <t>TRF24-S-O</t>
  </si>
  <si>
    <t>TRF24-2-O</t>
  </si>
  <si>
    <t>TRFC230</t>
  </si>
  <si>
    <t>TR24-SR-T</t>
  </si>
  <si>
    <t>TRY230</t>
  </si>
  <si>
    <t>TRY24</t>
  </si>
  <si>
    <t>TRY24-SR</t>
  </si>
  <si>
    <t>LR24A-SZ</t>
  </si>
  <si>
    <t>LR24A-SR-TP</t>
  </si>
  <si>
    <t>LR24A-TP</t>
  </si>
  <si>
    <t>LR24A-MF</t>
  </si>
  <si>
    <t>LR24A-MP</t>
  </si>
  <si>
    <t>LR24A-MOD</t>
  </si>
  <si>
    <t>LR24ALON</t>
  </si>
  <si>
    <t>LR24A-KNX</t>
  </si>
  <si>
    <t>LRF24-MP</t>
  </si>
  <si>
    <t>LRQ24A</t>
  </si>
  <si>
    <t>LRQ24A-SZ</t>
  </si>
  <si>
    <t>LRC24A-SR</t>
  </si>
  <si>
    <t>NR230-1-T</t>
  </si>
  <si>
    <t>NR230-1-T+WNR</t>
  </si>
  <si>
    <t>NR24A-SZ</t>
  </si>
  <si>
    <t>NR24A-SR-TP</t>
  </si>
  <si>
    <t>NR24A-MP</t>
  </si>
  <si>
    <t>NRQ24A-SZ</t>
  </si>
  <si>
    <t>NRFD230A-3</t>
  </si>
  <si>
    <t>NRFD230A-3-S2</t>
  </si>
  <si>
    <t>NRF230A-3</t>
  </si>
  <si>
    <t>NRF230A-3-S2</t>
  </si>
  <si>
    <t>NRF24A-SR</t>
  </si>
  <si>
    <t>NRF24A-SR-S2</t>
  </si>
  <si>
    <t>NRF24A-MP</t>
  </si>
  <si>
    <t>NRFA</t>
  </si>
  <si>
    <t>NRFA-S2</t>
  </si>
  <si>
    <t>NRFD230A-3-O</t>
  </si>
  <si>
    <t>NRFD230A-3-S2-O</t>
  </si>
  <si>
    <t>NRF230A-3-O</t>
  </si>
  <si>
    <t>NRF230A-3-S2-O</t>
  </si>
  <si>
    <t>NRF24A-SR-O</t>
  </si>
  <si>
    <t>NRF24A-SR-S2-O</t>
  </si>
  <si>
    <t>NRFA-O</t>
  </si>
  <si>
    <t>NRFA-S2-O</t>
  </si>
  <si>
    <t>SR24A-SR-TP</t>
  </si>
  <si>
    <t>SRD230A</t>
  </si>
  <si>
    <t>SRC24A-SR-TP</t>
  </si>
  <si>
    <t>SR24ALON</t>
  </si>
  <si>
    <t>SR24A-MF</t>
  </si>
  <si>
    <t>SR24A-MP</t>
  </si>
  <si>
    <t>SR24A-MOD</t>
  </si>
  <si>
    <t>SRQ24A</t>
  </si>
  <si>
    <t>SRF24A-SR</t>
  </si>
  <si>
    <t>SRF24A-SR-S2</t>
  </si>
  <si>
    <t>SRFA</t>
  </si>
  <si>
    <t>SRFA-S2</t>
  </si>
  <si>
    <t>SRF230A-O</t>
  </si>
  <si>
    <t>SRF230A-S2-O</t>
  </si>
  <si>
    <t>SRF24A-O</t>
  </si>
  <si>
    <t>SRF24A-S2-O</t>
  </si>
  <si>
    <t>SRF24A-SR-O</t>
  </si>
  <si>
    <t>SRF24A-SZ-O</t>
  </si>
  <si>
    <t>SRF24A-SR-S2-O</t>
  </si>
  <si>
    <t>SRF24A-SZ-S2-O</t>
  </si>
  <si>
    <t>SRFA-O</t>
  </si>
  <si>
    <t>SRFA-S2-O</t>
  </si>
  <si>
    <t>SR230P</t>
  </si>
  <si>
    <t>SR230P-R</t>
  </si>
  <si>
    <t>SR24P</t>
  </si>
  <si>
    <t>SR24P-R</t>
  </si>
  <si>
    <t>SR24P-SR</t>
  </si>
  <si>
    <t>R2R-4820</t>
  </si>
  <si>
    <t>NRYD24-SR-SI</t>
  </si>
  <si>
    <t>WNR</t>
  </si>
  <si>
    <t>ZR24-2</t>
  </si>
  <si>
    <t>ZR-H80</t>
  </si>
  <si>
    <t>EXT-SW-E152V4C1</t>
  </si>
  <si>
    <t>EXT-SW-E153V4C1</t>
  </si>
  <si>
    <t>EXT-SW-E153V4C2</t>
  </si>
  <si>
    <t>EXT-SW-E153V4C3</t>
  </si>
  <si>
    <t>EXT-SW-E202V4C2</t>
  </si>
  <si>
    <t>EXT-SW-E202V4C5</t>
  </si>
  <si>
    <t>EXT-SW-E202V4C7</t>
  </si>
  <si>
    <t>EXT-SW-E203V4C2</t>
  </si>
  <si>
    <t>EXT-SW-E203V4C3</t>
  </si>
  <si>
    <t>EXT-SW-E203V4C5</t>
  </si>
  <si>
    <t>EXT-SW-E203V4C7</t>
  </si>
  <si>
    <t>CQ24A-SZ</t>
  </si>
  <si>
    <t>CQ24A-SZ-T</t>
  </si>
  <si>
    <t>CQ230A.1</t>
  </si>
  <si>
    <t>CQ24A-MPL</t>
  </si>
  <si>
    <t>CQ24A-MPL-T</t>
  </si>
  <si>
    <t>CQK230A</t>
  </si>
  <si>
    <t>ZCQ-E</t>
  </si>
  <si>
    <t>C215Q-F</t>
  </si>
  <si>
    <t>C415Q-J</t>
  </si>
  <si>
    <t>C420Q-K</t>
  </si>
  <si>
    <t>C515Q-H</t>
  </si>
  <si>
    <t>C520Q-J</t>
  </si>
  <si>
    <t>ZR4515Q</t>
  </si>
  <si>
    <t>ZR4520Q</t>
  </si>
  <si>
    <t>C215QP-B</t>
  </si>
  <si>
    <t>C215QPT-B</t>
  </si>
  <si>
    <t>C215QP-D</t>
  </si>
  <si>
    <t>C215QPT-D</t>
  </si>
  <si>
    <t>C220QP-F</t>
  </si>
  <si>
    <t>C220QPT-F</t>
  </si>
  <si>
    <t>C225QPT-G</t>
  </si>
  <si>
    <t>EXT-R215-B3-PW</t>
  </si>
  <si>
    <t>EXT-R220-B3-PW</t>
  </si>
  <si>
    <t>EXT-R225-B3-PW</t>
  </si>
  <si>
    <t>EXT-R232-B4-PW</t>
  </si>
  <si>
    <t>EXT-R240-B4-PW</t>
  </si>
  <si>
    <t>EXT-R250-B5-PW</t>
  </si>
  <si>
    <t>C215QFL-C</t>
  </si>
  <si>
    <t>C215QFL-D</t>
  </si>
  <si>
    <t>C215QFL-E</t>
  </si>
  <si>
    <t>C215QFL-F0</t>
  </si>
  <si>
    <t>C215QFL-F</t>
  </si>
  <si>
    <t>C220QFL-F6</t>
  </si>
  <si>
    <t>C220QFL-G0</t>
  </si>
  <si>
    <t>C220QFL-G</t>
  </si>
  <si>
    <t>C220QFL-H0</t>
  </si>
  <si>
    <t>R225FL-J</t>
  </si>
  <si>
    <t>BF24-SR</t>
  </si>
  <si>
    <t>BFG230</t>
  </si>
  <si>
    <t>BFG24</t>
  </si>
  <si>
    <t>BFG24-ST</t>
  </si>
  <si>
    <t>BFGT230</t>
  </si>
  <si>
    <t>BLE…</t>
  </si>
  <si>
    <t>BLE230</t>
  </si>
  <si>
    <t>BLE24</t>
  </si>
  <si>
    <t>BLE24-ST</t>
  </si>
  <si>
    <t>BEN…</t>
  </si>
  <si>
    <t>BEN230</t>
  </si>
  <si>
    <t>BEN24</t>
  </si>
  <si>
    <t>BEN24-SR</t>
  </si>
  <si>
    <t>BEE…</t>
  </si>
  <si>
    <t>BEE230</t>
  </si>
  <si>
    <t>BEE24</t>
  </si>
  <si>
    <t>BE…</t>
  </si>
  <si>
    <t>BE230</t>
  </si>
  <si>
    <t>BE230-12</t>
  </si>
  <si>
    <t>BE24</t>
  </si>
  <si>
    <t>BE24-12</t>
  </si>
  <si>
    <t>BE24-ST</t>
  </si>
  <si>
    <t>NR… для других кранов</t>
  </si>
  <si>
    <t>HT230-3-T</t>
  </si>
  <si>
    <t>HTD230-3</t>
  </si>
  <si>
    <t>HTL230-3-T</t>
  </si>
  <si>
    <t>HT24-3-T</t>
  </si>
  <si>
    <t>HTL24-3-T</t>
  </si>
  <si>
    <t>HT24-SR-T</t>
  </si>
  <si>
    <t>HRC24-SR</t>
  </si>
  <si>
    <t>HTC24-SR</t>
  </si>
  <si>
    <t>HTY24-SR</t>
  </si>
  <si>
    <t>HTYD24-SR</t>
  </si>
  <si>
    <t>CH…</t>
  </si>
  <si>
    <t>CH230-L100.2</t>
  </si>
  <si>
    <t>LH…</t>
  </si>
  <si>
    <t>LH24A-MF60</t>
  </si>
  <si>
    <t>LH24A-MF100</t>
  </si>
  <si>
    <t>LH24A-MF200</t>
  </si>
  <si>
    <t>LH24A-MF300</t>
  </si>
  <si>
    <t>LH24A-MP100-TP</t>
  </si>
  <si>
    <t>LHQ24A100</t>
  </si>
  <si>
    <t>LHQ24A-SR100</t>
  </si>
  <si>
    <t>LHQ24A-MF100</t>
  </si>
  <si>
    <t>SH…</t>
  </si>
  <si>
    <t>SH24A100</t>
  </si>
  <si>
    <t>SH24A200</t>
  </si>
  <si>
    <t>SH24A300</t>
  </si>
  <si>
    <t>SH24A-SR100</t>
  </si>
  <si>
    <t>SH24A-SR200</t>
  </si>
  <si>
    <t>SH24A-MF100</t>
  </si>
  <si>
    <t>SH24A-MF200</t>
  </si>
  <si>
    <t>SH24A-MF300</t>
  </si>
  <si>
    <t>SH24A-MP100</t>
  </si>
  <si>
    <t>SH24A-MP300</t>
  </si>
  <si>
    <t>SH230A100</t>
  </si>
  <si>
    <t>SH230A200</t>
  </si>
  <si>
    <t>SH230A300</t>
  </si>
  <si>
    <t>SH230ASR100</t>
  </si>
  <si>
    <t>SH230ASR200</t>
  </si>
  <si>
    <t>SHQ24A100</t>
  </si>
  <si>
    <t>SHQ24A-SR100</t>
  </si>
  <si>
    <t>SHQ24A-MF100</t>
  </si>
  <si>
    <t>ZBAE72</t>
  </si>
  <si>
    <t>ZBAE95</t>
  </si>
  <si>
    <t>BAT72</t>
  </si>
  <si>
    <t>BAT72-ST</t>
  </si>
  <si>
    <t>ZBAT72</t>
  </si>
  <si>
    <t>S1A</t>
  </si>
  <si>
    <t>S2A</t>
  </si>
  <si>
    <t>S2A GR</t>
  </si>
  <si>
    <t>S2A/300 GR</t>
  </si>
  <si>
    <t>S2A/500 GR</t>
  </si>
  <si>
    <t>S2A-F</t>
  </si>
  <si>
    <t>S2A-H</t>
  </si>
  <si>
    <t>SGA24</t>
  </si>
  <si>
    <t>SGF24</t>
  </si>
  <si>
    <t>SGE24</t>
  </si>
  <si>
    <t>Z-UIC</t>
  </si>
  <si>
    <t>ZG-AF</t>
  </si>
  <si>
    <t>ZG-AFB</t>
  </si>
  <si>
    <t>ZG-EFB</t>
  </si>
  <si>
    <t>ZG-NMA</t>
  </si>
  <si>
    <t>ZG-SMA</t>
  </si>
  <si>
    <t>ZG-GMA</t>
  </si>
  <si>
    <t>ZG-LF1</t>
  </si>
  <si>
    <t>ZG-LF3</t>
  </si>
  <si>
    <t>KH8</t>
  </si>
  <si>
    <t>KH10</t>
  </si>
  <si>
    <t>KH-AF</t>
  </si>
  <si>
    <t>KH-AFB</t>
  </si>
  <si>
    <t>KH-LF</t>
  </si>
  <si>
    <t>KG6</t>
  </si>
  <si>
    <t>KG8</t>
  </si>
  <si>
    <t>KG10A</t>
  </si>
  <si>
    <t>P10000A</t>
  </si>
  <si>
    <t>P1000A</t>
  </si>
  <si>
    <t>P140A</t>
  </si>
  <si>
    <t>P200A</t>
  </si>
  <si>
    <t>P2800A</t>
  </si>
  <si>
    <t>P5000A</t>
  </si>
  <si>
    <t>P500A</t>
  </si>
  <si>
    <t>P1000A-F</t>
  </si>
  <si>
    <t>P200A-F</t>
  </si>
  <si>
    <t>P10000A GR</t>
  </si>
  <si>
    <t>P1000A GR</t>
  </si>
  <si>
    <t>P140A GR</t>
  </si>
  <si>
    <t>P2800A GR</t>
  </si>
  <si>
    <t>P5000A GR</t>
  </si>
  <si>
    <t>P500A GR</t>
  </si>
  <si>
    <t>VAV-Control</t>
  </si>
  <si>
    <t>LF24-V</t>
  </si>
  <si>
    <t>SF24A-V</t>
  </si>
  <si>
    <t>SF24A-V-ST</t>
  </si>
  <si>
    <t>LM24A-V</t>
  </si>
  <si>
    <t>LMV-D3LON</t>
  </si>
  <si>
    <t>LMV-D3-MOD</t>
  </si>
  <si>
    <t>LMV-D3-MP</t>
  </si>
  <si>
    <t>LMV-D3-MP-F</t>
  </si>
  <si>
    <t>LMV-D3-KNX</t>
  </si>
  <si>
    <t>LMV-D3-KNX-F</t>
  </si>
  <si>
    <t>LMQ24A-SRV-ST</t>
  </si>
  <si>
    <t>NM24A-V</t>
  </si>
  <si>
    <t>NM24A-V-F</t>
  </si>
  <si>
    <t>NM24A-V-ST</t>
  </si>
  <si>
    <t>NMV-D3LON</t>
  </si>
  <si>
    <t>NMV-D3-MP</t>
  </si>
  <si>
    <t>NMV-D3-MOD</t>
  </si>
  <si>
    <t>NMV-D3-KNX</t>
  </si>
  <si>
    <t>NMQ24A-SRV-ST</t>
  </si>
  <si>
    <t>SM24A-V</t>
  </si>
  <si>
    <t>COU24-A-MP</t>
  </si>
  <si>
    <t>VRP-STP</t>
  </si>
  <si>
    <t>ZTH EU</t>
  </si>
  <si>
    <t>UK24BAC</t>
  </si>
  <si>
    <t>UK24EIB</t>
  </si>
  <si>
    <t>UK24LON</t>
  </si>
  <si>
    <t>UK24MOD</t>
  </si>
  <si>
    <t>R2015-P25-S1</t>
  </si>
  <si>
    <t>R2015-P4-S1</t>
  </si>
  <si>
    <t>R2015-P63-S1</t>
  </si>
  <si>
    <t>R2015-1-S1</t>
  </si>
  <si>
    <t>R2015-1P6-S1</t>
  </si>
  <si>
    <t>R2015-2P5-S1</t>
  </si>
  <si>
    <t>R2015-4-S1</t>
  </si>
  <si>
    <t>R2015-6P3-S1</t>
  </si>
  <si>
    <t>R2020-4-S2</t>
  </si>
  <si>
    <t>R2020-6P3-S2</t>
  </si>
  <si>
    <t>R2020-8P6-S2</t>
  </si>
  <si>
    <t>R2025-6P3-S2</t>
  </si>
  <si>
    <t>R2025-10-B2</t>
  </si>
  <si>
    <t>R2025-10-S2</t>
  </si>
  <si>
    <t>R2025-16-S2</t>
  </si>
  <si>
    <t>R2032-10-B2</t>
  </si>
  <si>
    <t>R2032-B2</t>
  </si>
  <si>
    <t>R2032-16-B3</t>
  </si>
  <si>
    <t>R2040-16-S3</t>
  </si>
  <si>
    <t>R2040-25-S3</t>
  </si>
  <si>
    <t>R2050-25-S4</t>
  </si>
  <si>
    <t>R2050-40-B3</t>
  </si>
  <si>
    <t>R2050-40-S4</t>
  </si>
  <si>
    <t>K225B</t>
  </si>
  <si>
    <t>K232B</t>
  </si>
  <si>
    <t>K240B</t>
  </si>
  <si>
    <t>K250B</t>
  </si>
  <si>
    <t>EP015R+MP</t>
  </si>
  <si>
    <t>EP015R+KMP</t>
  </si>
  <si>
    <t>EP015R+MOD</t>
  </si>
  <si>
    <t>EV015R+BAC</t>
  </si>
  <si>
    <t>EV015R+KBAC</t>
  </si>
  <si>
    <t>EP020R+MP</t>
  </si>
  <si>
    <t>EP020R+KMP</t>
  </si>
  <si>
    <t>EP020R+MOD</t>
  </si>
  <si>
    <t>EV020R+BAC</t>
  </si>
  <si>
    <t>EV020R+KBAC</t>
  </si>
  <si>
    <t>EP025R+MP</t>
  </si>
  <si>
    <t>EP025R+KMP</t>
  </si>
  <si>
    <t>EP025R+MOD</t>
  </si>
  <si>
    <t>EV025R+BAC</t>
  </si>
  <si>
    <t>EV025R+KBAC</t>
  </si>
  <si>
    <t>EP032R+MP</t>
  </si>
  <si>
    <t>EP032R+KMP</t>
  </si>
  <si>
    <t>EP032R+MOD</t>
  </si>
  <si>
    <t>EV032R+BAC</t>
  </si>
  <si>
    <t>EV032R+KBAC</t>
  </si>
  <si>
    <t>EP040R+MP</t>
  </si>
  <si>
    <t>EP040R+KMP</t>
  </si>
  <si>
    <t>EP040R+MOD</t>
  </si>
  <si>
    <t>EV040R+BAC</t>
  </si>
  <si>
    <t>EV040R+KBAC</t>
  </si>
  <si>
    <t>EP050R+MP</t>
  </si>
  <si>
    <t>EP050R+KMP</t>
  </si>
  <si>
    <t>EP050R+MOD</t>
  </si>
  <si>
    <t>EV050R+BAC</t>
  </si>
  <si>
    <t>H412B</t>
  </si>
  <si>
    <t>H413B</t>
  </si>
  <si>
    <t>H414B</t>
  </si>
  <si>
    <t>H415B</t>
  </si>
  <si>
    <t>H512B</t>
  </si>
  <si>
    <t>H513B</t>
  </si>
  <si>
    <t>H514B</t>
  </si>
  <si>
    <t>H515B</t>
  </si>
  <si>
    <t>H611S</t>
  </si>
  <si>
    <t>H613S</t>
  </si>
  <si>
    <t>H614S</t>
  </si>
  <si>
    <t>H615S</t>
  </si>
  <si>
    <t>H620S</t>
  </si>
  <si>
    <t>H625S</t>
  </si>
  <si>
    <t>H612R</t>
  </si>
  <si>
    <t>H613R</t>
  </si>
  <si>
    <t>H614R</t>
  </si>
  <si>
    <t>H615R</t>
  </si>
  <si>
    <t>H6015XP63-S2</t>
  </si>
  <si>
    <t>H6015X1P6-S2</t>
  </si>
  <si>
    <t>H6015X2P5-S2</t>
  </si>
  <si>
    <t>H6015X4-S2</t>
  </si>
  <si>
    <t>H6025X10-S2</t>
  </si>
  <si>
    <t>H6032X16-S2</t>
  </si>
  <si>
    <t>H6040X25-S2</t>
  </si>
  <si>
    <t>H6050X40-S2</t>
  </si>
  <si>
    <t>H712N</t>
  </si>
  <si>
    <t>H713N</t>
  </si>
  <si>
    <t>H714N</t>
  </si>
  <si>
    <t>H715N</t>
  </si>
  <si>
    <t>H712R</t>
  </si>
  <si>
    <t>H713R</t>
  </si>
  <si>
    <t>H714R</t>
  </si>
  <si>
    <t>H715R</t>
  </si>
  <si>
    <t>H715S</t>
  </si>
  <si>
    <t>H720S</t>
  </si>
  <si>
    <t>H725S</t>
  </si>
  <si>
    <t>H732S</t>
  </si>
  <si>
    <t>H740S</t>
  </si>
  <si>
    <t>H750S</t>
  </si>
  <si>
    <t>H765S</t>
  </si>
  <si>
    <t>H780S</t>
  </si>
  <si>
    <t>H7100S</t>
  </si>
  <si>
    <t>H2015X-S</t>
  </si>
  <si>
    <t>H2020X-S</t>
  </si>
  <si>
    <t>H2025X-S</t>
  </si>
  <si>
    <t>H2032X-S</t>
  </si>
  <si>
    <t>H2040X-S</t>
  </si>
  <si>
    <t>H2050X-S</t>
  </si>
  <si>
    <t>H3020X-S</t>
  </si>
  <si>
    <t>H3025X-S</t>
  </si>
  <si>
    <t>H3032X-S</t>
  </si>
  <si>
    <t>H3040X-S</t>
  </si>
  <si>
    <t>H3050X-S</t>
  </si>
  <si>
    <t>LV230A-RE</t>
  </si>
  <si>
    <t>LV24A-MP-RE</t>
  </si>
  <si>
    <t>NVC24A-RE</t>
  </si>
  <si>
    <t>NVC230A-RE</t>
  </si>
  <si>
    <t>NV24ALON</t>
  </si>
  <si>
    <t>NV24A-MOD</t>
  </si>
  <si>
    <t>NVK24ALON</t>
  </si>
  <si>
    <t>SVL230A-RE</t>
  </si>
  <si>
    <t>SVL24A-MP-RE</t>
  </si>
  <si>
    <t>AVK230A-3-RE</t>
  </si>
  <si>
    <t>AVK24A-3-RE</t>
  </si>
  <si>
    <t>AVK24A-MP-RE</t>
  </si>
  <si>
    <t>AVK24ALON</t>
  </si>
  <si>
    <t>EV24A-RE</t>
  </si>
  <si>
    <t>EVC24A-MF-RE</t>
  </si>
  <si>
    <t>ZRV-301</t>
  </si>
  <si>
    <t>ZNV-203</t>
  </si>
  <si>
    <t>ZNV-C</t>
  </si>
  <si>
    <t>EXT-ZH-150-RN</t>
  </si>
  <si>
    <t>EXT-ZH-250-WS</t>
  </si>
  <si>
    <t>EXT-ZH-250-WS7</t>
  </si>
  <si>
    <t>EXT-ZH-80-RN</t>
  </si>
  <si>
    <t>EXT-ZH-50-BRN</t>
  </si>
  <si>
    <t>EXT-ZH-100-S</t>
  </si>
  <si>
    <t>EXT-ZH-150-S</t>
  </si>
  <si>
    <t>D625NL</t>
  </si>
  <si>
    <t>D632NL</t>
  </si>
  <si>
    <t>D640NL</t>
  </si>
  <si>
    <t>D650NL</t>
  </si>
  <si>
    <t>D665NL</t>
  </si>
  <si>
    <t>D680NL</t>
  </si>
  <si>
    <t>D6100NL</t>
  </si>
  <si>
    <t>D6125NL</t>
  </si>
  <si>
    <t>D6150NL</t>
  </si>
  <si>
    <t>D6200WL</t>
  </si>
  <si>
    <t>D6250WL</t>
  </si>
  <si>
    <t>D6300WL</t>
  </si>
  <si>
    <t>D7150NL/BAC</t>
  </si>
  <si>
    <t>D7200WL/BAC</t>
  </si>
  <si>
    <t>D7250WL/BAC</t>
  </si>
  <si>
    <t>D7300WL/BAC</t>
  </si>
  <si>
    <t>D6350NL</t>
  </si>
  <si>
    <t>D6400NL</t>
  </si>
  <si>
    <t>D6450NL</t>
  </si>
  <si>
    <t>D6500NL</t>
  </si>
  <si>
    <t>D6600NL</t>
  </si>
  <si>
    <t>D6700NL</t>
  </si>
  <si>
    <t>Переходники</t>
  </si>
  <si>
    <t>WD6-SY3</t>
  </si>
  <si>
    <t>WD6-SY4</t>
  </si>
  <si>
    <t>ZGI-002</t>
  </si>
  <si>
    <t>ZGI-003</t>
  </si>
  <si>
    <t>ZGI-004</t>
  </si>
  <si>
    <t>ZGI-009</t>
  </si>
  <si>
    <t>ZGI-012</t>
  </si>
  <si>
    <t>ZGI-013</t>
  </si>
  <si>
    <t>ZGF-14</t>
  </si>
  <si>
    <t>ZGV-14</t>
  </si>
  <si>
    <t>ZGV-16</t>
  </si>
  <si>
    <t>ZGV-17</t>
  </si>
  <si>
    <t>ZGV-19</t>
  </si>
  <si>
    <t>ZPV-09</t>
  </si>
  <si>
    <t>ZPV-11</t>
  </si>
  <si>
    <t>ZPV-14</t>
  </si>
  <si>
    <t>ZPF-11</t>
  </si>
  <si>
    <t>ZSV-08</t>
  </si>
  <si>
    <t>ZSV-09</t>
  </si>
  <si>
    <t>ZSV-11</t>
  </si>
  <si>
    <t>ZSV-12</t>
  </si>
  <si>
    <t>ZSV-14</t>
  </si>
  <si>
    <t>ZSF-09</t>
  </si>
  <si>
    <t>ZSF-10</t>
  </si>
  <si>
    <t>ZSF-11</t>
  </si>
  <si>
    <t>ZSFF-11</t>
  </si>
  <si>
    <t>ZSF-14</t>
  </si>
  <si>
    <t>ZSFV-09</t>
  </si>
  <si>
    <t>ZSY-005</t>
  </si>
  <si>
    <t>ZSY-011</t>
  </si>
  <si>
    <t>ZSY-012</t>
  </si>
  <si>
    <t>ZSY-401</t>
  </si>
  <si>
    <t>ZSY-701</t>
  </si>
  <si>
    <t>ZSY-702</t>
  </si>
  <si>
    <t>ZSY-703</t>
  </si>
  <si>
    <t>ZSY-901</t>
  </si>
  <si>
    <t>ZSY-902</t>
  </si>
  <si>
    <t>ZSY-903</t>
  </si>
  <si>
    <t>ZR24-F05</t>
  </si>
  <si>
    <t>SR24A-MP-5</t>
  </si>
  <si>
    <t>SR230A-R</t>
  </si>
  <si>
    <t>SR24A-R</t>
  </si>
  <si>
    <t>SR24A-MF-R</t>
  </si>
  <si>
    <t>SR24A-MP-R</t>
  </si>
  <si>
    <t>SR230P-5</t>
  </si>
  <si>
    <t>SR230P-SR-5</t>
  </si>
  <si>
    <t>SR24P-5</t>
  </si>
  <si>
    <t>SR24P-SR-5</t>
  </si>
  <si>
    <t>SR24P-MP-R</t>
  </si>
  <si>
    <t>GRC230A-5</t>
  </si>
  <si>
    <t>GRC230G-5</t>
  </si>
  <si>
    <t>GR24A-MP-5</t>
  </si>
  <si>
    <t>GR24A-SR-7</t>
  </si>
  <si>
    <t>GR24A-R</t>
  </si>
  <si>
    <t>GR230A-R</t>
  </si>
  <si>
    <t>GR24A-MF-R</t>
  </si>
  <si>
    <t>GR24A-MP-R</t>
  </si>
  <si>
    <t>GRC24G-MF-T-5</t>
  </si>
  <si>
    <t>GRC24G-SZ-T-5</t>
  </si>
  <si>
    <t>DRC230A-5</t>
  </si>
  <si>
    <t>DRC230A-7</t>
  </si>
  <si>
    <t>DRC230G-5</t>
  </si>
  <si>
    <t>DRC230G-7</t>
  </si>
  <si>
    <t>SRF24A-SZ-5</t>
  </si>
  <si>
    <t>SRF24A-SR-5</t>
  </si>
  <si>
    <t>SRF24A-SR-S2-5</t>
  </si>
  <si>
    <t>SRF24A-SZ-S2-5</t>
  </si>
  <si>
    <t>SRF24A-SZ-5-O</t>
  </si>
  <si>
    <t>SRF24A-SR-5-O</t>
  </si>
  <si>
    <t>SRF24A-SZ-S2-5-O</t>
  </si>
  <si>
    <t>SRF230A-R</t>
  </si>
  <si>
    <t>SRF24A-R</t>
  </si>
  <si>
    <t>SRFA-5</t>
  </si>
  <si>
    <t>SRFA-S2-5</t>
  </si>
  <si>
    <t>SRFA-5-O</t>
  </si>
  <si>
    <t>SRFA-S2-5-O</t>
  </si>
  <si>
    <t>SRFA-R</t>
  </si>
  <si>
    <t>SRFA-S2-R</t>
  </si>
  <si>
    <t>SY1-24-3-T</t>
  </si>
  <si>
    <t>SY2-24-3-T</t>
  </si>
  <si>
    <t>SY2-24-SR-T</t>
  </si>
  <si>
    <t>SY2-24-MF-T</t>
  </si>
  <si>
    <t>SY3-24-3-T</t>
  </si>
  <si>
    <t>SY3-24-SR-T</t>
  </si>
  <si>
    <t>SY4-24-SR-T</t>
  </si>
  <si>
    <t>SY4-24-MP-T</t>
  </si>
  <si>
    <t>SY5-24-SR-T</t>
  </si>
  <si>
    <t>SY1-230-3-T</t>
  </si>
  <si>
    <t>SY2-230-3-T</t>
  </si>
  <si>
    <t>SY2-230-SR-T</t>
  </si>
  <si>
    <t>SY2-230-MF-T</t>
  </si>
  <si>
    <t>SY3-230-3-T</t>
  </si>
  <si>
    <t>SY3-230-SR-T</t>
  </si>
  <si>
    <t>SY3-230-MF-T</t>
  </si>
  <si>
    <t>SY4-230-SR-T</t>
  </si>
  <si>
    <t>SY4-230-MF-T</t>
  </si>
  <si>
    <t>SY4-230-MP-T</t>
  </si>
  <si>
    <t>SY5-230-SR-T</t>
  </si>
  <si>
    <t>SY5-230-MF-T</t>
  </si>
  <si>
    <t>SY7-230A-3-T</t>
  </si>
  <si>
    <t>SY8-230A-3-T</t>
  </si>
  <si>
    <t>SY10-230A-3-T</t>
  </si>
  <si>
    <t>SY11-230A-3-T</t>
  </si>
  <si>
    <t>SY12-230A-3-T</t>
  </si>
  <si>
    <t>SY6-230-MF-T</t>
  </si>
  <si>
    <t>SY7-230A-MF-T</t>
  </si>
  <si>
    <t>SY8-230A-MF-T</t>
  </si>
  <si>
    <t>SY9-230A-MF-T</t>
  </si>
  <si>
    <t>SY10-230A-MF-T</t>
  </si>
  <si>
    <t>SY12-230A-MF-T</t>
  </si>
  <si>
    <t>PRCA-S2-T-200</t>
  </si>
  <si>
    <t>PRCA-S2-T-250</t>
  </si>
  <si>
    <t>PRCA-BAC-S2-T-200</t>
  </si>
  <si>
    <t>PRCA-BAC-S2-T-250</t>
  </si>
  <si>
    <t>ZPR05</t>
  </si>
  <si>
    <t>ZPR06</t>
  </si>
  <si>
    <t>ZD7150</t>
  </si>
  <si>
    <t>ZD7200</t>
  </si>
  <si>
    <t xml:space="preserve">H411B
H412B
H413B
H414B
H415B </t>
  </si>
  <si>
    <r>
      <t xml:space="preserve">24...240 В; 160 Нм; откр/закр; 3-точечное упр; 2 встр. переключателя; 35 сек; IP66 </t>
    </r>
    <r>
      <rPr>
        <vertAlign val="superscript"/>
        <sz val="10"/>
        <rFont val="Bookman Old Style"/>
        <family val="1"/>
        <charset val="204"/>
      </rPr>
      <t>1)</t>
    </r>
  </si>
  <si>
    <r>
      <t xml:space="preserve">24...240 В; 160 Нм; плавное регул. 0(2)...10В=; 2 встр. переключателя; 35 сек; IP66 </t>
    </r>
    <r>
      <rPr>
        <vertAlign val="superscript"/>
        <sz val="10"/>
        <rFont val="Bookman Old Style"/>
        <family val="1"/>
        <charset val="204"/>
      </rPr>
      <t>1)</t>
    </r>
  </si>
  <si>
    <r>
      <t xml:space="preserve">24...240 В; 160 Нм; откр/закр; 3-точечное упр; плавн регул. 0(2)...10В=; 2 встр. перекл; 35 сек; IP66; с конденсатором  </t>
    </r>
    <r>
      <rPr>
        <vertAlign val="superscript"/>
        <sz val="10"/>
        <rFont val="Bookman Old Style"/>
        <family val="1"/>
        <charset val="204"/>
      </rPr>
      <t>1)</t>
    </r>
  </si>
  <si>
    <r>
      <t xml:space="preserve">220 В; 1000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4)</t>
    </r>
  </si>
  <si>
    <r>
      <t xml:space="preserve">220 В; 650 Нм; 3-точечное управление; 2 встроенных переключателя ; IP67 </t>
    </r>
    <r>
      <rPr>
        <vertAlign val="superscript"/>
        <sz val="10"/>
        <rFont val="Bookman Old Style"/>
        <family val="1"/>
        <charset val="204"/>
      </rPr>
      <t>3)</t>
    </r>
  </si>
  <si>
    <r>
      <t xml:space="preserve">220 В; 1000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5)</t>
    </r>
  </si>
  <si>
    <r>
      <t xml:space="preserve">220 В; 1000 Нм; 3-точечное управление; 2 встроенных переключателя ; IP67 </t>
    </r>
    <r>
      <rPr>
        <vertAlign val="superscript"/>
        <sz val="10"/>
        <rFont val="Bookman Old Style"/>
        <family val="1"/>
        <charset val="204"/>
      </rPr>
      <t>6)</t>
    </r>
  </si>
  <si>
    <r>
      <t xml:space="preserve">220 В; 1500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6)</t>
    </r>
  </si>
  <si>
    <r>
      <t xml:space="preserve">220 В; 2000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7)</t>
    </r>
  </si>
  <si>
    <r>
      <t xml:space="preserve">220 В; 2500 Нм; 3-точечное управление; 2 встроенных переключателя ; IP67 </t>
    </r>
    <r>
      <rPr>
        <vertAlign val="superscript"/>
        <sz val="10"/>
        <rFont val="Bookman Old Style"/>
        <family val="1"/>
        <charset val="204"/>
      </rPr>
      <t>8)</t>
    </r>
  </si>
  <si>
    <r>
      <t xml:space="preserve">220 В; 3500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8)</t>
    </r>
  </si>
  <si>
    <r>
      <t xml:space="preserve">220 В; 3500 Нм; 3-точечное управление; 2 встроенных переключателя; IP67 </t>
    </r>
    <r>
      <rPr>
        <vertAlign val="superscript"/>
        <sz val="10"/>
        <rFont val="Bookman Old Style"/>
        <family val="1"/>
        <charset val="204"/>
      </rPr>
      <t>9)</t>
    </r>
  </si>
  <si>
    <t>CM24-T-L</t>
  </si>
  <si>
    <t>CM24-T-R</t>
  </si>
  <si>
    <t>CM24-SR-F-L</t>
  </si>
  <si>
    <t>CM24-SR-T-L</t>
  </si>
  <si>
    <t>CM24G-SR-L</t>
  </si>
  <si>
    <t>CM230G-L</t>
  </si>
  <si>
    <t>CM24G-L</t>
  </si>
  <si>
    <t>CM24-SR-F-R</t>
  </si>
  <si>
    <t>CM24-SR-T-R</t>
  </si>
  <si>
    <t>CM230G-R</t>
  </si>
  <si>
    <t>CM24G-R</t>
  </si>
  <si>
    <t>TMC...</t>
  </si>
  <si>
    <t>TMC230ASR</t>
  </si>
  <si>
    <t>LM...</t>
  </si>
  <si>
    <t>LM230A-F</t>
  </si>
  <si>
    <t>LM230A-TP</t>
  </si>
  <si>
    <t>LM230ASR</t>
  </si>
  <si>
    <t>LM230ASR-TP</t>
  </si>
  <si>
    <t>LMC24A-F</t>
  </si>
  <si>
    <t>LMC230A-F</t>
  </si>
  <si>
    <t>LMC24A-SR-F</t>
  </si>
  <si>
    <t>LM230A-S-TP</t>
  </si>
  <si>
    <t>LM24A-S-TP</t>
  </si>
  <si>
    <t>LM24A-F</t>
  </si>
  <si>
    <t>LM24A-TP</t>
  </si>
  <si>
    <t>LM24A-SR-F</t>
  </si>
  <si>
    <t>LM24A-SR-TP</t>
  </si>
  <si>
    <t>LM24AP5</t>
  </si>
  <si>
    <t>LM24A-MF-TP</t>
  </si>
  <si>
    <t>LM24A-MP</t>
  </si>
  <si>
    <t>LM24A-MP-TP</t>
  </si>
  <si>
    <t>LM24A-MOD</t>
  </si>
  <si>
    <t>LM24ALON</t>
  </si>
  <si>
    <t>LM24A-KNX</t>
  </si>
  <si>
    <t>LMQ24A</t>
  </si>
  <si>
    <t>LMQ24A-SR</t>
  </si>
  <si>
    <t>LMQ24A-MF</t>
  </si>
  <si>
    <t>LM72A</t>
  </si>
  <si>
    <t>LM72A-SR</t>
  </si>
  <si>
    <t>NM...</t>
  </si>
  <si>
    <t>NM230A-TP</t>
  </si>
  <si>
    <t>NM230A-F</t>
  </si>
  <si>
    <t>NM230A-S-TP</t>
  </si>
  <si>
    <t>NM24A-F</t>
  </si>
  <si>
    <t>NM24A-TP</t>
  </si>
  <si>
    <t>NM24A-S-TP</t>
  </si>
  <si>
    <t>NM24A-SR-F</t>
  </si>
  <si>
    <t>NM24A-SR-TP</t>
  </si>
  <si>
    <t>NM230ASR</t>
  </si>
  <si>
    <t>NM230ASR-TP</t>
  </si>
  <si>
    <t>NM24AP5</t>
  </si>
  <si>
    <t>NM24A-MF-TP</t>
  </si>
  <si>
    <t>NMC24A-MF</t>
  </si>
  <si>
    <t>NMC24A-MP</t>
  </si>
  <si>
    <t>NM24A-MP</t>
  </si>
  <si>
    <t>NM24A-MP-TP</t>
  </si>
  <si>
    <t>NM24A-MOD</t>
  </si>
  <si>
    <t>NM24ALON</t>
  </si>
  <si>
    <t>NMQ24A</t>
  </si>
  <si>
    <t>NMQ24A-SR</t>
  </si>
  <si>
    <t>NMQ24A-MF</t>
  </si>
  <si>
    <t>NM230P</t>
  </si>
  <si>
    <t>NM230P-S</t>
  </si>
  <si>
    <t>NM230PSR</t>
  </si>
  <si>
    <t>NM24P</t>
  </si>
  <si>
    <t>NM24P-MF</t>
  </si>
  <si>
    <t>NM24P-MP</t>
  </si>
  <si>
    <t>NM24P-S</t>
  </si>
  <si>
    <t>NM24P-SR</t>
  </si>
  <si>
    <t>NM24P-P5</t>
  </si>
  <si>
    <t>NMD230A</t>
  </si>
  <si>
    <t>SM...</t>
  </si>
  <si>
    <t>SM230A-TP</t>
  </si>
  <si>
    <t>SM230A-S-TP</t>
  </si>
  <si>
    <t>SM24A-TP</t>
  </si>
  <si>
    <t>SM24A-S-TP</t>
  </si>
  <si>
    <t>SM24A-SR-TP</t>
  </si>
  <si>
    <t>SM230ASR</t>
  </si>
  <si>
    <t>SM230ASR-TP</t>
  </si>
  <si>
    <t>SM24A-SR-TP-C146</t>
  </si>
  <si>
    <t>SM24A-MA</t>
  </si>
  <si>
    <t>SM24A-MF-TP</t>
  </si>
  <si>
    <t>SM24A-MP</t>
  </si>
  <si>
    <t>SM24A-MP-TP</t>
  </si>
  <si>
    <t>SM24AP5</t>
  </si>
  <si>
    <t>SM24A-MOD</t>
  </si>
  <si>
    <t>SM24ALON</t>
  </si>
  <si>
    <t>SM230P</t>
  </si>
  <si>
    <t>SM230PSR</t>
  </si>
  <si>
    <t>SM230P-S</t>
  </si>
  <si>
    <t>SM24P</t>
  </si>
  <si>
    <t>SM24P-S</t>
  </si>
  <si>
    <t>SM24P-SR</t>
  </si>
  <si>
    <t>SM24P-MF</t>
  </si>
  <si>
    <t>SM24P-MP</t>
  </si>
  <si>
    <t>SMC24A-MF</t>
  </si>
  <si>
    <t>SMC24A-MP</t>
  </si>
  <si>
    <t>SMQ24A</t>
  </si>
  <si>
    <t>SMQ24A-SR</t>
  </si>
  <si>
    <t>SMQ24A-MF</t>
  </si>
  <si>
    <t>SMQ24G</t>
  </si>
  <si>
    <t>SMQ24G-SR</t>
  </si>
  <si>
    <t>SMD230A</t>
  </si>
  <si>
    <t>SMD24A</t>
  </si>
  <si>
    <t>SM24A-R9</t>
  </si>
  <si>
    <t>GM…</t>
  </si>
  <si>
    <t>GM230A-TP</t>
  </si>
  <si>
    <t>GM24A-TP</t>
  </si>
  <si>
    <t>GM24A-SR-TP</t>
  </si>
  <si>
    <t>GM24A-MF-TP</t>
  </si>
  <si>
    <t>GM24A-MOD</t>
  </si>
  <si>
    <t>GM24A-MP</t>
  </si>
  <si>
    <t>GM24A-MP-TP</t>
  </si>
  <si>
    <t>GM230G-T</t>
  </si>
  <si>
    <t>GM24G-T</t>
  </si>
  <si>
    <t>GM24G-SR-T</t>
  </si>
  <si>
    <t>GM24G-MF-T</t>
  </si>
  <si>
    <t>GM24G-MP-T</t>
  </si>
  <si>
    <t>TF…</t>
  </si>
  <si>
    <t>TF230-SR</t>
  </si>
  <si>
    <t>LF…</t>
  </si>
  <si>
    <t>LF230/300</t>
  </si>
  <si>
    <t>LF230-S/300</t>
  </si>
  <si>
    <t>LF24-3/300</t>
  </si>
  <si>
    <t>LF24-SR-C116</t>
  </si>
  <si>
    <t>LF24-MFT2</t>
  </si>
  <si>
    <t>NF…A</t>
  </si>
  <si>
    <t>NF24A-SZ</t>
  </si>
  <si>
    <t>NF24A-SZ-S2</t>
  </si>
  <si>
    <t>NF24A-MP</t>
  </si>
  <si>
    <t>NF24A-MOD</t>
  </si>
  <si>
    <t>NFA</t>
  </si>
  <si>
    <t>NFA-S2</t>
  </si>
  <si>
    <t>NF24G-SR-L</t>
  </si>
  <si>
    <t>NF24G-SR-S2-L</t>
  </si>
  <si>
    <t>NF24G-MF-L</t>
  </si>
  <si>
    <t>NF24G-MP-L</t>
  </si>
  <si>
    <t>NFG-L</t>
  </si>
  <si>
    <t>NFG-S2-L</t>
  </si>
  <si>
    <t>NKQ24A…</t>
  </si>
  <si>
    <t>NKQ24A-1</t>
  </si>
  <si>
    <t>NKQ24A-SR</t>
  </si>
  <si>
    <t>NKQ24A-SZ</t>
  </si>
  <si>
    <t>NKQ24A-MF</t>
  </si>
  <si>
    <t>NKQ24P-1</t>
  </si>
  <si>
    <t>NKQ24P-SR</t>
  </si>
  <si>
    <t>SF…A</t>
  </si>
  <si>
    <t>SF24A-SZ</t>
  </si>
  <si>
    <t>SF24A-SZ-S2</t>
  </si>
  <si>
    <t>SF24A-MP</t>
  </si>
  <si>
    <t>SF24A-MOD</t>
  </si>
  <si>
    <t>SF24ALON</t>
  </si>
  <si>
    <t>SF24G-SR-L</t>
  </si>
  <si>
    <t>SF24G-SR-S2-L</t>
  </si>
  <si>
    <t>SF24G-MP-L</t>
  </si>
  <si>
    <t>SFA</t>
  </si>
  <si>
    <t>SFA-S2</t>
  </si>
  <si>
    <t>SFG-L</t>
  </si>
  <si>
    <t>SFG-S2-L</t>
  </si>
  <si>
    <t>EF…A</t>
  </si>
  <si>
    <t>EF24A-MP</t>
  </si>
  <si>
    <t>GK24A…</t>
  </si>
  <si>
    <t>GK24A-MF</t>
  </si>
  <si>
    <t>GK24A-MP</t>
  </si>
  <si>
    <t>GK24G-1</t>
  </si>
  <si>
    <t>GK24G-SR</t>
  </si>
  <si>
    <t>GK24G-MP</t>
  </si>
  <si>
    <t>PMCA…</t>
  </si>
  <si>
    <t>PMCA-S2-T</t>
  </si>
  <si>
    <t>PMCA-BAC-S2-T</t>
  </si>
  <si>
    <t>PKCA-BAC-S2-T</t>
  </si>
  <si>
    <t>BFL…</t>
  </si>
  <si>
    <t>BFL230</t>
  </si>
  <si>
    <t>BFL230-T</t>
  </si>
  <si>
    <t>BFL24</t>
  </si>
  <si>
    <t>BFL24-SR</t>
  </si>
  <si>
    <t>BFL24-T</t>
  </si>
  <si>
    <t>BFN…</t>
  </si>
  <si>
    <t>BFN230</t>
  </si>
  <si>
    <t>BFN230-T</t>
  </si>
  <si>
    <t>BFN24</t>
  </si>
  <si>
    <t>BFN24-SR</t>
  </si>
  <si>
    <t>BFN24-T</t>
  </si>
  <si>
    <t>BFN24-T-ST</t>
  </si>
  <si>
    <t>BF…</t>
  </si>
  <si>
    <t>BF230</t>
  </si>
  <si>
    <t>BF24</t>
  </si>
  <si>
    <t>BF24-ST</t>
  </si>
  <si>
    <t>SAN 20/40-150</t>
  </si>
  <si>
    <t>SAN 20/60-150</t>
  </si>
  <si>
    <t>Ручные балансировочные клапаны CIM787OT</t>
  </si>
  <si>
    <t>Ручные балансировочные клапаны CIM787OT/2R</t>
  </si>
  <si>
    <r>
      <t>Корпус из латуни
Максимальное давление PN25
Максимальная температура теплоносителя Tmax 120</t>
    </r>
    <r>
      <rPr>
        <vertAlign val="superscript"/>
        <sz val="10"/>
        <rFont val="Bookman Old Style"/>
        <family val="1"/>
        <charset val="204"/>
      </rPr>
      <t>0</t>
    </r>
    <r>
      <rPr>
        <sz val="10"/>
        <rFont val="Bookman Old Style"/>
        <family val="1"/>
        <charset val="204"/>
      </rPr>
      <t>C
Ручка с возможностью фиксации настройки
Гарантия 5 лет</t>
    </r>
  </si>
  <si>
    <r>
      <t>Корпус из латуни
Максимальное давление PN25
Максимальная температура теплоносителя Tmax 120</t>
    </r>
    <r>
      <rPr>
        <vertAlign val="superscript"/>
        <sz val="10"/>
        <rFont val="Bookman Old Style"/>
        <family val="1"/>
        <charset val="204"/>
      </rPr>
      <t>0</t>
    </r>
    <r>
      <rPr>
        <sz val="10"/>
        <rFont val="Bookman Old Style"/>
        <family val="1"/>
        <charset val="204"/>
      </rPr>
      <t>C
Прямой шпиндель
Измерительные ниппели
Гарантия 5 лет</t>
    </r>
  </si>
  <si>
    <t xml:space="preserve">Основные характеристики балансировочных клапанов Cimberio: </t>
  </si>
  <si>
    <t>Информацию по другим моделям спрашивайте в офисе ООО "ТеплоАвтоматика"</t>
  </si>
  <si>
    <t>Цены на регуляторы давления и регулирующие клапаны для систем 
отопления, ГВС, ХВС, вентиляции и кондиционирования производства 
LDM, Чехия</t>
  </si>
  <si>
    <t>600Н; 24 В; 0-10В/3-точечное управление</t>
  </si>
  <si>
    <t>MVE 506</t>
  </si>
  <si>
    <t>1000Н; 24 В; 0-10В/3-точечное управление</t>
  </si>
  <si>
    <t>1500Н; 24 В; 0-10В/3-точечное управление</t>
  </si>
  <si>
    <t>2200Н; 24 В; 0-10В/3-точечное управление</t>
  </si>
  <si>
    <t>600Н; 220 В; 0-10В/3-точечное управление</t>
  </si>
  <si>
    <t>1000Н; 220 В; 0-10В/3-точечное управление</t>
  </si>
  <si>
    <t>1500Н; 220 В; 0-10В/3-точечное управление</t>
  </si>
  <si>
    <t>2200Н; 220 В; 0-10В/3-точечное управление</t>
  </si>
  <si>
    <t>MVE 510</t>
  </si>
  <si>
    <t>MVE 515</t>
  </si>
  <si>
    <t>MVE 522</t>
  </si>
  <si>
    <t>MVE 206</t>
  </si>
  <si>
    <t>MVE 210</t>
  </si>
  <si>
    <t>MVE 215</t>
  </si>
  <si>
    <t>MVE 222</t>
  </si>
  <si>
    <r>
      <t>Цена</t>
    </r>
    <r>
      <rPr>
        <b/>
        <vertAlign val="superscript"/>
        <sz val="11"/>
        <rFont val="Bookman Old Style"/>
        <family val="1"/>
        <charset val="204"/>
      </rPr>
      <t xml:space="preserve">*  </t>
    </r>
    <r>
      <rPr>
        <b/>
        <sz val="11"/>
        <rFont val="Bookman Old Style"/>
        <family val="1"/>
        <charset val="204"/>
      </rPr>
      <t>компл. 
в EUR</t>
    </r>
  </si>
  <si>
    <t>MVE 506R</t>
  </si>
  <si>
    <t>600Н; 24 В; 0-10В/3-точечное управление, аварийная функция</t>
  </si>
  <si>
    <t>MVE 510R</t>
  </si>
  <si>
    <t>1000Н; 24 В; 0-10В/3-точечное управление, аварийная функция</t>
  </si>
  <si>
    <t>MVE 515R</t>
  </si>
  <si>
    <t>1500Н; 24 В; 0-10В/3-точечное управление, аварийная функция</t>
  </si>
  <si>
    <t>MVE 206R</t>
  </si>
  <si>
    <t>600Н; 220 В; 0-10В/3-точечное управление, аварийная функция</t>
  </si>
  <si>
    <t>1000Н; 220 В; 0-10В/3-точечное управление, аварийная функция</t>
  </si>
  <si>
    <t>1500Н; 220 В; 0-10В/3-точечное управление, аварийная функция</t>
  </si>
  <si>
    <t>MVE 210R</t>
  </si>
  <si>
    <t>MVE 215R</t>
  </si>
  <si>
    <t>RV113R4333
RV113R4332
RV113R4331</t>
  </si>
  <si>
    <t>2,5
4
6,3</t>
  </si>
  <si>
    <t>4
6,3
10</t>
  </si>
  <si>
    <t>6,3
10
16</t>
  </si>
  <si>
    <t>10
16
25</t>
  </si>
  <si>
    <t>16
25
40</t>
  </si>
  <si>
    <t>25
40
63</t>
  </si>
  <si>
    <t>40
63
100</t>
  </si>
  <si>
    <t>63
100
160</t>
  </si>
  <si>
    <t>100
160
250</t>
  </si>
  <si>
    <t>160
250
360</t>
  </si>
  <si>
    <r>
      <t>3-х ходовые седельные клапаны (фланцы, PN16, T</t>
    </r>
    <r>
      <rPr>
        <b/>
        <vertAlign val="subscript"/>
        <sz val="12"/>
        <rFont val="Bookman Old Style"/>
        <family val="1"/>
        <charset val="204"/>
      </rPr>
      <t>max</t>
    </r>
    <r>
      <rPr>
        <b/>
        <sz val="12"/>
        <rFont val="Bookman Old Style"/>
        <family val="1"/>
        <charset val="204"/>
      </rPr>
      <t>=150</t>
    </r>
    <r>
      <rPr>
        <b/>
        <vertAlign val="superscript"/>
        <sz val="12"/>
        <rFont val="Bookman Old Style"/>
        <family val="1"/>
        <charset val="204"/>
      </rPr>
      <t>o</t>
    </r>
    <r>
      <rPr>
        <b/>
        <sz val="12"/>
        <rFont val="Bookman Old Style"/>
        <family val="1"/>
        <charset val="204"/>
      </rPr>
      <t>C)</t>
    </r>
  </si>
  <si>
    <t>RV113M4335
RV113M4334
RV113M4333
RV113M4332
RV113M4331</t>
  </si>
  <si>
    <t>RV113M4333
RV113M4332
RV113M4331</t>
  </si>
  <si>
    <t>RV113R4335
RV113R4334
RV113R4333
RV113R4332
RV113R4331</t>
  </si>
  <si>
    <t>RV113M4333
RV113M4332 
RV113M4331</t>
  </si>
  <si>
    <t>100
160</t>
  </si>
  <si>
    <t>RV113M4332 RV113M4331</t>
  </si>
  <si>
    <t>Приборы учёта тепловой энергии ООО "ТЕРМОТРОНИК"</t>
  </si>
  <si>
    <t>Регуляторы давления и регулирующие клапаны LDM</t>
  </si>
  <si>
    <t>Модем GSM IRZ терминал MC52 в комплекте с блоком питания, антенной, кабелем RS-232</t>
  </si>
  <si>
    <t>Модем GPRS IRZ ATM21.В (встроенный БП) в комплекте с антенной и кабелем RS-232</t>
  </si>
  <si>
    <t>Дополнительное оборудование</t>
  </si>
  <si>
    <t>РС 150-630 фланец
(-Ф) (2,5МПа)</t>
  </si>
  <si>
    <t>СВ 65-100 фланец</t>
  </si>
  <si>
    <t>СВ 80-160 фланец</t>
  </si>
  <si>
    <t>СВ 150-630 фланец (2,5МПа)</t>
  </si>
  <si>
    <t>1,60-630,0</t>
  </si>
  <si>
    <t>1,00-250,0</t>
  </si>
  <si>
    <t>Модуль расширения ВКТ-9 RS485</t>
  </si>
  <si>
    <t>Накопитель-архиватор НП-4А с ЖКИ для съема информации с вычислителей ВКТ-7, ВКТ-5, ВКГ-2, ВКГ-3, ВКТ-4М и преобразователей расхода ПРЭМ</t>
  </si>
  <si>
    <t>CM...</t>
  </si>
  <si>
    <t>CM24-SR-F-T-L</t>
  </si>
  <si>
    <t>CM24K-T-L.2</t>
  </si>
  <si>
    <t>CM24K-T-R.2</t>
  </si>
  <si>
    <t>SKM230-T-B12.1</t>
  </si>
  <si>
    <t>BFL24-ST</t>
  </si>
  <si>
    <t>BFN24-ST</t>
  </si>
  <si>
    <t>BF230-2</t>
  </si>
  <si>
    <t>CH24-SR-R100.2</t>
  </si>
  <si>
    <t>LH24A-MOD200</t>
  </si>
  <si>
    <t>LHV-D3-MP</t>
  </si>
  <si>
    <t>VRU-M1R-BAC</t>
  </si>
  <si>
    <t>R2</t>
  </si>
  <si>
    <t>R2040-B3</t>
  </si>
  <si>
    <t>EP065F+MP</t>
  </si>
  <si>
    <t>EP065F+KMP</t>
  </si>
  <si>
    <t>EP065F+MOD</t>
  </si>
  <si>
    <t>EV065F+BAC</t>
  </si>
  <si>
    <t>EV065F+KBAC</t>
  </si>
  <si>
    <t>EP080F+MP</t>
  </si>
  <si>
    <t>EP080F+KMP</t>
  </si>
  <si>
    <t>EP080F+MOD</t>
  </si>
  <si>
    <t>EV080F+BAC</t>
  </si>
  <si>
    <t>EV080F+KBAC</t>
  </si>
  <si>
    <t>EP100F+MP</t>
  </si>
  <si>
    <t>EP100F+KMP</t>
  </si>
  <si>
    <t>EP100F+MOD</t>
  </si>
  <si>
    <t>EV100F+BAC</t>
  </si>
  <si>
    <t>EV100F+KBAC</t>
  </si>
  <si>
    <t>EP125F+MP</t>
  </si>
  <si>
    <t>EP125F+KMP</t>
  </si>
  <si>
    <t>EP125F+MOD</t>
  </si>
  <si>
    <t>EV125F+BAC</t>
  </si>
  <si>
    <t>EV125F+KBAC</t>
  </si>
  <si>
    <t>EP150F+MP</t>
  </si>
  <si>
    <t>EP150F+KMP</t>
  </si>
  <si>
    <t>EP150F+MOD</t>
  </si>
  <si>
    <t>EV150F+BAC</t>
  </si>
  <si>
    <t>EV150F+KBAC</t>
  </si>
  <si>
    <t>R3020-6P3-B1</t>
  </si>
  <si>
    <t>R3025-10-B2</t>
  </si>
  <si>
    <t>R3015-P25-P25-B1</t>
  </si>
  <si>
    <t>R3015-P4-P63-B1</t>
  </si>
  <si>
    <t>R3025-6P3-6P3-B3</t>
  </si>
  <si>
    <t>EXT-SW-E152V4C3</t>
  </si>
  <si>
    <t>CQ230A-T.1</t>
  </si>
  <si>
    <t>CQ24A-BAC</t>
  </si>
  <si>
    <t>H6200</t>
  </si>
  <si>
    <t>H6250</t>
  </si>
  <si>
    <t>H7200</t>
  </si>
  <si>
    <t>H7250</t>
  </si>
  <si>
    <t>GV12-230-3-T</t>
  </si>
  <si>
    <t>GV12-24-SR-T</t>
  </si>
  <si>
    <t>EXT-ZH-50-S</t>
  </si>
  <si>
    <t>ZGI-015</t>
  </si>
  <si>
    <t>ZSFV-11</t>
  </si>
  <si>
    <t>GR24A-MOD-5</t>
  </si>
  <si>
    <t>ZPR10</t>
  </si>
  <si>
    <r>
      <t>Корпус из латуни
Максимальное давление PN16
Максимальная температура теплоносителя Tmax 110</t>
    </r>
    <r>
      <rPr>
        <vertAlign val="superscript"/>
        <sz val="10"/>
        <rFont val="Bookman Old Style"/>
        <family val="1"/>
        <charset val="204"/>
      </rPr>
      <t>0</t>
    </r>
    <r>
      <rPr>
        <sz val="10"/>
        <rFont val="Bookman Old Style"/>
        <family val="1"/>
        <charset val="204"/>
      </rPr>
      <t>C
Гарантия 7 лет</t>
    </r>
  </si>
  <si>
    <t>Ручные балансировочные клапаны Vt.054</t>
  </si>
  <si>
    <t>Цена* в руб. без НДС</t>
  </si>
  <si>
    <t>Антенна на шкаф магнитная ANT GSM-M4-3м-3дБи штыревая магнитная, кабель 3 м</t>
  </si>
  <si>
    <t>Антенна выносная мощная на кронштейне ANT GSM-3G-994-КН82-5м-10дБи кабель 5 м</t>
  </si>
  <si>
    <t>Комплект термопреобразователей ТСП-К/КТС-Б, со штуцером, 
глубина погружения 60мм</t>
  </si>
  <si>
    <t>Комплект термопреобразователей ТСП-К/КТС-Б, с гильзой и бобышкой, 
глубина погружения 60мм</t>
  </si>
  <si>
    <t>Комплект термопреобразователей ТСП-К/КТС-Б, со штуцером, 
глубина погружения 80мм</t>
  </si>
  <si>
    <t>Комплект термопреобразователей ТСП-К/КТС-Б, с гильзой и бобышкой, 
глубина погружения 80мм</t>
  </si>
  <si>
    <t>Комплект термопреобразователей ТСП-К/КТС-Б, со штуцером, 
глубина погружения 100мм</t>
  </si>
  <si>
    <t>Комплект термопреобразователей ТСП-К/КТС-Б, с гильзой и бобышкой, 
глубина погружения 100мм</t>
  </si>
  <si>
    <t>Комплект термопреобразователей ТСП-К/КТС-Б, со штуцером, 
глубина погружения 150мм</t>
  </si>
  <si>
    <t>Комплект термопреобразователей ТСП-К/КТС-Б, с гильзой и бобышкой, 
глубина погружения 150мм</t>
  </si>
  <si>
    <t>Встроенный интерфейс RS485 ВКТ-7</t>
  </si>
  <si>
    <t>Резервная батарея для ВКТ-7</t>
  </si>
  <si>
    <t>Плата питания с резервной батареей ВКТ-7 для питания ультразвуковых датчиков расхода</t>
  </si>
  <si>
    <t>NM24A-KNX</t>
  </si>
  <si>
    <t>SM230A-C172</t>
  </si>
  <si>
    <t>BFL24-T95</t>
  </si>
  <si>
    <t>BF230-TN</t>
  </si>
  <si>
    <t>BF24-2</t>
  </si>
  <si>
    <t>BF24-TN</t>
  </si>
  <si>
    <t>BF24-TN-ST</t>
  </si>
  <si>
    <t>BF24-SR-TN</t>
  </si>
  <si>
    <t>BF24TL-TN-ST</t>
  </si>
  <si>
    <t>BFG230-TN</t>
  </si>
  <si>
    <t>BFG24-TN-ST</t>
  </si>
  <si>
    <t>BFG24TL-TN-ST</t>
  </si>
  <si>
    <t>SH24A-MP200</t>
  </si>
  <si>
    <t>LMV-D3-MOD-F</t>
  </si>
  <si>
    <t>LM24A-VST</t>
  </si>
  <si>
    <t>NM24A-VST</t>
  </si>
  <si>
    <t>SM24A-VST</t>
  </si>
  <si>
    <t>LMQ24A-VST</t>
  </si>
  <si>
    <t>NMQ24A-VST</t>
  </si>
  <si>
    <t>R2015-B1</t>
  </si>
  <si>
    <t>EV015R2+BAC</t>
  </si>
  <si>
    <t>EV015R2+KBAC</t>
  </si>
  <si>
    <t>EV015R3+BAC</t>
  </si>
  <si>
    <t>EV020R2+BAC</t>
  </si>
  <si>
    <t>EV020R2+KBAC</t>
  </si>
  <si>
    <t>EV020R3+BAC</t>
  </si>
  <si>
    <t>EV025R2+BAC</t>
  </si>
  <si>
    <t>EV025R2+KBAC</t>
  </si>
  <si>
    <t>EV025R3+BAC</t>
  </si>
  <si>
    <t>EV032R2+BAC</t>
  </si>
  <si>
    <t>EV032R2+KBAC</t>
  </si>
  <si>
    <t>EV032R3+BAC</t>
  </si>
  <si>
    <t>EV040R2+BAC</t>
  </si>
  <si>
    <t>EV040R2+KBAC</t>
  </si>
  <si>
    <t>EV040R3+BAC</t>
  </si>
  <si>
    <t>EV050R2+BAC</t>
  </si>
  <si>
    <t>EV050R2+KBAC</t>
  </si>
  <si>
    <t>EV050R3+BAC</t>
  </si>
  <si>
    <t>R3015-P63-B1</t>
  </si>
  <si>
    <t>R3040-16-B3</t>
  </si>
  <si>
    <t>R3050-25-B3</t>
  </si>
  <si>
    <t>ACCESSORIES</t>
  </si>
  <si>
    <t>LRF230/300</t>
  </si>
  <si>
    <t>NR24A-MOD</t>
  </si>
  <si>
    <t>ZLR-01</t>
  </si>
  <si>
    <t>EXT-OC-ZRN350G</t>
  </si>
  <si>
    <t>ZR-EXT-01</t>
  </si>
  <si>
    <t>H7125S</t>
  </si>
  <si>
    <t>H7150S</t>
  </si>
  <si>
    <t>H215S-G</t>
  </si>
  <si>
    <t>H215S-J</t>
  </si>
  <si>
    <t>H220S-K</t>
  </si>
  <si>
    <t>H225S-L</t>
  </si>
  <si>
    <t>H232S-M</t>
  </si>
  <si>
    <t>H240S-N</t>
  </si>
  <si>
    <t>H250S-P</t>
  </si>
  <si>
    <t>H315S-G</t>
  </si>
  <si>
    <t>H315S-J</t>
  </si>
  <si>
    <t>H320S-K</t>
  </si>
  <si>
    <t>H325S-L</t>
  </si>
  <si>
    <t>H332S-M</t>
  </si>
  <si>
    <t>H340S-N</t>
  </si>
  <si>
    <t>H350S-P</t>
  </si>
  <si>
    <t>SVC230A-RE</t>
  </si>
  <si>
    <t>SV24A-MOD</t>
  </si>
  <si>
    <t>EV24A-MOD</t>
  </si>
  <si>
    <t>ZD7250</t>
  </si>
  <si>
    <t>ZD7300</t>
  </si>
  <si>
    <t>SR24A-MOD-5</t>
  </si>
  <si>
    <t>GRC24A-MF-TP-R</t>
  </si>
  <si>
    <t>SY11-230A-MF-T</t>
  </si>
  <si>
    <t>г. Казань, ул. Гоголя, 27А, оф. 3, тел.: (843) 238-81-05, 264-41-05, teploavt@bk.ru, teploavt.ru</t>
  </si>
  <si>
    <t>Тепловычислители "DIO-99М"</t>
  </si>
  <si>
    <t>DIO-99M 5.4.4</t>
  </si>
  <si>
    <t>DIO-99M 5.4.4.М</t>
  </si>
  <si>
    <t>Блок питания для DIO-99M</t>
  </si>
  <si>
    <t>Адаптер Ethernet для DIO-99M</t>
  </si>
  <si>
    <t>Адаптер RS-485 для DIO-99M</t>
  </si>
  <si>
    <t>Резервная батарея для DIO-99M</t>
  </si>
  <si>
    <t>Накопительный пульт ПН-1 для считывания архивов с тепловычислителя DIO-99M</t>
  </si>
  <si>
    <t>Оборудование для тепловычислителей "DIO-99М"</t>
  </si>
  <si>
    <t>Цены на приборы учёта тепловой энергии
 и теплоносителя 
ООО "КОНВЕНТ", г. Москва</t>
  </si>
  <si>
    <t>Приборы учёта тепловой энергии ООО "КОНВЕНТ"</t>
  </si>
  <si>
    <t>Расходомеры электромагнитные "Мастерфлоу 5.2.2"</t>
  </si>
  <si>
    <t>фланец</t>
  </si>
  <si>
    <t>0,020-5,0</t>
  </si>
  <si>
    <t>0,013-6,5</t>
  </si>
  <si>
    <t>Б</t>
  </si>
  <si>
    <t>0,030-7,5</t>
  </si>
  <si>
    <t>0,025-12,5</t>
  </si>
  <si>
    <t>0,072-18,0</t>
  </si>
  <si>
    <t>0,040-20,0</t>
  </si>
  <si>
    <t>0,076-38,0</t>
  </si>
  <si>
    <t>0,11-55,0</t>
  </si>
  <si>
    <t>0,30-75,0</t>
  </si>
  <si>
    <t>0,16-80,0</t>
  </si>
  <si>
    <t>0,48-120</t>
  </si>
  <si>
    <t>0,26-130</t>
  </si>
  <si>
    <t>0,72-180</t>
  </si>
  <si>
    <t>0,40-200</t>
  </si>
  <si>
    <t>0,72-360</t>
  </si>
  <si>
    <t>1,20-300</t>
  </si>
  <si>
    <t>2,28-570</t>
  </si>
  <si>
    <t>1,24-620</t>
  </si>
  <si>
    <t>10,0-2500</t>
  </si>
  <si>
    <t>4,0-1000</t>
  </si>
  <si>
    <t>2,0-1000</t>
  </si>
  <si>
    <t>5,0-2500</t>
  </si>
  <si>
    <t>Оборудование для расходомеров "Мастерфлоу"</t>
  </si>
  <si>
    <t>*Цены с учётом блока питания преобразователя расхода</t>
  </si>
  <si>
    <t>Блок индикации (встраиваемый)</t>
  </si>
  <si>
    <t>Блок индикации (встраиваемый) с архивом данных, токовым выходом и RS485</t>
  </si>
  <si>
    <t>Блок индикации (выносной) с архивом данных, токовым выходом, RS232, 5 каналов расхода, 4 канала давления</t>
  </si>
  <si>
    <t>Приборы учёта тепловой энергии Холдинга "ТЕПЛОКОМ"</t>
  </si>
  <si>
    <t>Оборудование BELIMO:</t>
  </si>
  <si>
    <t>Регулирующие седельные клапаны с электроприводами BELIMO для регулирования водяного потока</t>
  </si>
  <si>
    <t>Регулирующие шаровые краны с электроприводами BELIMO для регулирования водяного потока</t>
  </si>
  <si>
    <t>Регулирующие дисковые затворы с электроприводами BELIMO для регулирования водяного потока</t>
  </si>
  <si>
    <t>Электроприводы BELIMO для систем вентиляции и кондиционирования</t>
  </si>
  <si>
    <t>Балансировочные клапаны CIMBERIO</t>
  </si>
  <si>
    <t>Балансировочные клапаны VALTEC</t>
  </si>
  <si>
    <t>Предохранительные клапаны VALTEC</t>
  </si>
  <si>
    <t>Преобразователи солей жёсткости РАПРЕСОЛ</t>
  </si>
  <si>
    <t>Цены на приборы учёта тепловой энергии
 и теплоносителя 
Холдинга "ТЕПЛОКОМ", г. Санкт-Петербург</t>
  </si>
  <si>
    <t>Цены на приборы учёта тепловой энергии
 и теплоносителя 
ООО "ТЕРМОТРОНИК", г. Санкт-Петербург</t>
  </si>
  <si>
    <t>Цены на балансировочные клапаны для систем отопления, ГВС, 
ХВС, вентиляции и кондиционирования производства 
CIMBERIO, Италия</t>
  </si>
  <si>
    <t>Цены на балансировочные клапаны для систем отопления, ГВС, 
ХВС, вентиляции и кондиционирования производства 
VALTEC, Италия</t>
  </si>
  <si>
    <t>Цены на предохранительные клапаны для систем отопления, 
ГВС, ХВС, вентиляции и кондиционирования производства 
VALTEC, Италия</t>
  </si>
  <si>
    <t>Преобразователи Рапресол 
(ООО НПП "АНН" г. Уфа)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</si>
</sst>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4" x14ac:knownFonts="1">
    <font>
      <sz val="10"/>
      <name val="Arial Cyr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8"/>
      <color indexed="8"/>
      <name val="Verdana"/>
      <family val="2"/>
      <charset val="204"/>
    </font>
    <font>
      <b/>
      <sz val="8"/>
      <color indexed="8"/>
      <name val="Verdana"/>
      <family val="2"/>
      <charset val="204"/>
    </font>
    <font>
      <u/>
      <sz val="11"/>
      <color indexed="12"/>
      <name val="Calibri"/>
      <family val="2"/>
      <charset val="204"/>
    </font>
    <font>
      <sz val="10"/>
      <name val="MS Sans Serif"/>
      <family val="2"/>
    </font>
    <font>
      <sz val="10"/>
      <name val="Bookman Old Style"/>
      <family val="1"/>
      <charset val="204"/>
    </font>
    <font>
      <b/>
      <sz val="14"/>
      <name val="Bookman Old Style"/>
      <family val="1"/>
      <charset val="204"/>
    </font>
    <font>
      <b/>
      <sz val="12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10"/>
      <name val="Bookman Old Style"/>
      <family val="1"/>
      <charset val="204"/>
    </font>
    <font>
      <b/>
      <sz val="16"/>
      <name val="Bookman Old Style"/>
      <family val="1"/>
      <charset val="204"/>
    </font>
    <font>
      <vertAlign val="superscript"/>
      <sz val="10"/>
      <name val="Bookman Old Style"/>
      <family val="1"/>
      <charset val="204"/>
    </font>
    <font>
      <vertAlign val="superscript"/>
      <sz val="9"/>
      <name val="Bookman Old Style"/>
      <family val="1"/>
      <charset val="204"/>
    </font>
    <font>
      <sz val="9"/>
      <name val="Bookman Old Style"/>
      <family val="1"/>
      <charset val="204"/>
    </font>
    <font>
      <sz val="14"/>
      <name val="Bookman Old Style"/>
      <family val="1"/>
      <charset val="204"/>
    </font>
    <font>
      <b/>
      <vertAlign val="subscript"/>
      <sz val="9"/>
      <name val="Bookman Old Style"/>
      <family val="1"/>
      <charset val="204"/>
    </font>
    <font>
      <b/>
      <vertAlign val="subscript"/>
      <sz val="11"/>
      <name val="Bookman Old Style"/>
      <family val="1"/>
      <charset val="204"/>
    </font>
    <font>
      <b/>
      <vertAlign val="subscript"/>
      <sz val="12"/>
      <name val="Bookman Old Style"/>
      <family val="1"/>
      <charset val="204"/>
    </font>
    <font>
      <b/>
      <vertAlign val="superscript"/>
      <sz val="12"/>
      <name val="Bookman Old Style"/>
      <family val="1"/>
      <charset val="204"/>
    </font>
    <font>
      <b/>
      <i/>
      <sz val="36"/>
      <name val="Bookman Old Style"/>
      <family val="1"/>
      <charset val="204"/>
    </font>
    <font>
      <sz val="31"/>
      <name val="Bookman Old Style"/>
      <family val="1"/>
      <charset val="204"/>
    </font>
    <font>
      <sz val="15"/>
      <name val="Bookman Old Style"/>
      <family val="1"/>
      <charset val="204"/>
    </font>
    <font>
      <b/>
      <vertAlign val="superscript"/>
      <sz val="11"/>
      <name val="Bookman Old Style"/>
      <family val="1"/>
      <charset val="204"/>
    </font>
    <font>
      <vertAlign val="subscript"/>
      <sz val="10"/>
      <name val="Bookman Old Style"/>
      <family val="1"/>
      <charset val="204"/>
    </font>
    <font>
      <b/>
      <i/>
      <sz val="10"/>
      <name val="Bookman Old Style"/>
      <family val="1"/>
      <charset val="204"/>
    </font>
    <font>
      <sz val="11"/>
      <color theme="1"/>
      <name val="Calibri"/>
      <family val="2"/>
      <charset val="238"/>
      <scheme val="minor"/>
    </font>
    <font>
      <b/>
      <sz val="13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u/>
      <sz val="10"/>
      <color theme="10"/>
      <name val="Arial Cyr"/>
      <charset val="204"/>
    </font>
    <font>
      <sz val="16"/>
      <name val="Bookman Old Style"/>
      <family val="1"/>
      <charset val="204"/>
    </font>
    <font>
      <u/>
      <sz val="12"/>
      <color theme="10"/>
      <name val="Bookman Old Style"/>
      <family val="1"/>
      <charset val="204"/>
    </font>
    <font>
      <sz val="22"/>
      <name val="Bookman Old Style"/>
      <family val="1"/>
      <charset val="204"/>
    </font>
    <font>
      <b/>
      <u/>
      <sz val="10"/>
      <color theme="10"/>
      <name val="Arial Cyr"/>
      <charset val="204"/>
    </font>
    <font>
      <sz val="12"/>
      <color theme="10"/>
      <name val="Bookman Old Style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2"/>
      <name val="Times New Roman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i/>
      <sz val="10"/>
      <name val="Arial Cyr"/>
      <charset val="204"/>
    </font>
    <font>
      <b/>
      <sz val="10"/>
      <color rgb="FF000000"/>
      <name val="Arial"/>
      <family val="2"/>
      <charset val="204"/>
    </font>
    <font>
      <b/>
      <sz val="10"/>
      <color rgb="FFFF0000"/>
      <name val="Arial Cyr"/>
      <charset val="204"/>
    </font>
    <font>
      <sz val="10"/>
      <color theme="1"/>
      <name val="Arial"/>
      <family val="2"/>
    </font>
    <font>
      <b/>
      <sz val="12"/>
      <name val="Arial Cyr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0B0F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23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45" fillId="0" borderId="0"/>
    <xf numFmtId="0" fontId="1" fillId="0" borderId="0"/>
    <xf numFmtId="0" fontId="48" fillId="0" borderId="0" applyNumberFormat="0" applyFill="0" applyBorder="0" applyAlignment="0" applyProtection="0"/>
    <xf numFmtId="0" fontId="55" fillId="0" borderId="0"/>
    <xf numFmtId="0" fontId="3" fillId="0" borderId="0"/>
    <xf numFmtId="0" fontId="1" fillId="0" borderId="0"/>
    <xf numFmtId="0" fontId="56" fillId="0" borderId="0"/>
    <xf numFmtId="0" fontId="1" fillId="0" borderId="0"/>
    <xf numFmtId="9" fontId="3" fillId="0" borderId="0" applyFont="0" applyFill="0" applyBorder="0" applyAlignment="0" applyProtection="0"/>
    <xf numFmtId="0" fontId="62" fillId="0" borderId="0"/>
  </cellStyleXfs>
  <cellXfs count="532">
    <xf numFmtId="0" fontId="0" fillId="0" borderId="0" xfId="0"/>
    <xf numFmtId="0" fontId="25" fillId="0" borderId="0" xfId="0" applyFont="1"/>
    <xf numFmtId="0" fontId="25" fillId="0" borderId="0" xfId="0" applyFont="1" applyAlignment="1">
      <alignment horizontal="right"/>
    </xf>
    <xf numFmtId="0" fontId="26" fillId="0" borderId="0" xfId="0" applyFont="1" applyAlignment="1"/>
    <xf numFmtId="0" fontId="28" fillId="0" borderId="10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10" xfId="0" applyNumberFormat="1" applyFont="1" applyBorder="1"/>
    <xf numFmtId="0" fontId="25" fillId="0" borderId="10" xfId="0" applyNumberFormat="1" applyFont="1" applyFill="1" applyBorder="1" applyAlignment="1">
      <alignment horizontal="right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9" fillId="0" borderId="0" xfId="0" applyFont="1" applyAlignment="1"/>
    <xf numFmtId="0" fontId="26" fillId="0" borderId="0" xfId="0" applyFont="1" applyBorder="1" applyAlignment="1">
      <alignment vertical="center"/>
    </xf>
    <xf numFmtId="0" fontId="28" fillId="0" borderId="10" xfId="0" applyNumberFormat="1" applyFont="1" applyBorder="1" applyAlignment="1">
      <alignment horizontal="center" vertical="center" wrapText="1"/>
    </xf>
    <xf numFmtId="2" fontId="25" fillId="0" borderId="10" xfId="0" applyNumberFormat="1" applyFont="1" applyBorder="1" applyAlignment="1">
      <alignment horizontal="right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vertical="justify"/>
    </xf>
    <xf numFmtId="0" fontId="34" fillId="0" borderId="0" xfId="0" applyFont="1" applyAlignment="1"/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right" vertical="center"/>
    </xf>
    <xf numFmtId="0" fontId="25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horizontal="right" vertical="center"/>
    </xf>
    <xf numFmtId="0" fontId="25" fillId="0" borderId="10" xfId="0" applyNumberFormat="1" applyFont="1" applyFill="1" applyBorder="1" applyAlignment="1">
      <alignment vertical="center"/>
    </xf>
    <xf numFmtId="0" fontId="25" fillId="0" borderId="10" xfId="0" applyNumberFormat="1" applyFont="1" applyFill="1" applyBorder="1" applyAlignment="1">
      <alignment horizontal="center"/>
    </xf>
    <xf numFmtId="0" fontId="39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25" fillId="0" borderId="10" xfId="0" applyNumberFormat="1" applyFont="1" applyBorder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Alignment="1">
      <alignment vertical="center" wrapText="1"/>
    </xf>
    <xf numFmtId="0" fontId="34" fillId="0" borderId="0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/>
    </xf>
    <xf numFmtId="0" fontId="25" fillId="0" borderId="10" xfId="0" applyNumberFormat="1" applyFont="1" applyFill="1" applyBorder="1" applyAlignment="1">
      <alignment horizontal="left" vertical="center" wrapText="1"/>
    </xf>
    <xf numFmtId="0" fontId="25" fillId="0" borderId="10" xfId="0" applyNumberFormat="1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vertical="center" wrapText="1"/>
    </xf>
    <xf numFmtId="0" fontId="25" fillId="0" borderId="10" xfId="0" applyNumberFormat="1" applyFont="1" applyFill="1" applyBorder="1" applyAlignment="1">
      <alignment horizontal="left" vertical="center"/>
    </xf>
    <xf numFmtId="0" fontId="25" fillId="0" borderId="10" xfId="0" applyNumberFormat="1" applyFont="1" applyBorder="1" applyAlignment="1">
      <alignment horizontal="left"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5" fillId="0" borderId="10" xfId="0" applyNumberFormat="1" applyFont="1" applyBorder="1" applyAlignment="1">
      <alignment horizontal="left" vertical="center"/>
    </xf>
    <xf numFmtId="0" fontId="25" fillId="0" borderId="10" xfId="0" applyFont="1" applyBorder="1" applyAlignment="1">
      <alignment horizontal="left"/>
    </xf>
    <xf numFmtId="0" fontId="25" fillId="0" borderId="10" xfId="0" applyNumberFormat="1" applyFont="1" applyBorder="1" applyAlignment="1">
      <alignment horizontal="left" vertical="justify"/>
    </xf>
    <xf numFmtId="0" fontId="25" fillId="0" borderId="10" xfId="0" applyNumberFormat="1" applyFont="1" applyBorder="1" applyAlignment="1"/>
    <xf numFmtId="0" fontId="26" fillId="0" borderId="0" xfId="0" applyFont="1" applyBorder="1" applyAlignment="1">
      <alignment vertical="justify" wrapText="1"/>
    </xf>
    <xf numFmtId="0" fontId="25" fillId="0" borderId="10" xfId="0" applyFont="1" applyBorder="1"/>
    <xf numFmtId="0" fontId="25" fillId="0" borderId="10" xfId="0" applyNumberFormat="1" applyFont="1" applyFill="1" applyBorder="1" applyAlignment="1">
      <alignment horizontal="left" vertical="justify"/>
    </xf>
    <xf numFmtId="0" fontId="25" fillId="0" borderId="10" xfId="0" applyNumberFormat="1" applyFont="1" applyFill="1" applyBorder="1"/>
    <xf numFmtId="0" fontId="25" fillId="28" borderId="10" xfId="0" applyNumberFormat="1" applyFont="1" applyFill="1" applyBorder="1" applyAlignment="1">
      <alignment horizontal="center"/>
    </xf>
    <xf numFmtId="0" fontId="25" fillId="0" borderId="10" xfId="0" applyNumberFormat="1" applyFont="1" applyFill="1" applyBorder="1" applyAlignment="1"/>
    <xf numFmtId="0" fontId="25" fillId="0" borderId="10" xfId="0" applyFont="1" applyBorder="1" applyAlignment="1">
      <alignment horizontal="center"/>
    </xf>
    <xf numFmtId="0" fontId="25" fillId="25" borderId="10" xfId="0" applyFont="1" applyFill="1" applyBorder="1" applyAlignment="1">
      <alignment horizontal="right" vertical="center"/>
    </xf>
    <xf numFmtId="2" fontId="25" fillId="0" borderId="0" xfId="0" applyNumberFormat="1" applyFont="1" applyBorder="1" applyAlignment="1">
      <alignment horizontal="right" vertical="center"/>
    </xf>
    <xf numFmtId="0" fontId="25" fillId="0" borderId="15" xfId="0" applyNumberFormat="1" applyFont="1" applyBorder="1" applyAlignment="1">
      <alignment horizontal="left"/>
    </xf>
    <xf numFmtId="0" fontId="25" fillId="0" borderId="15" xfId="0" applyNumberFormat="1" applyFont="1" applyBorder="1" applyAlignment="1"/>
    <xf numFmtId="0" fontId="44" fillId="0" borderId="15" xfId="0" applyNumberFormat="1" applyFont="1" applyFill="1" applyBorder="1" applyAlignment="1">
      <alignment vertical="center"/>
    </xf>
    <xf numFmtId="0" fontId="25" fillId="0" borderId="15" xfId="0" applyNumberFormat="1" applyFont="1" applyFill="1" applyBorder="1" applyAlignment="1">
      <alignment horizontal="right"/>
    </xf>
    <xf numFmtId="2" fontId="25" fillId="0" borderId="15" xfId="0" applyNumberFormat="1" applyFont="1" applyBorder="1" applyAlignment="1">
      <alignment horizontal="right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7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Font="1" applyBorder="1" applyAlignment="1">
      <alignment horizontal="right"/>
    </xf>
    <xf numFmtId="0" fontId="25" fillId="0" borderId="10" xfId="0" applyNumberFormat="1" applyFont="1" applyBorder="1" applyAlignment="1">
      <alignment horizontal="left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0" fillId="0" borderId="10" xfId="0" applyBorder="1"/>
    <xf numFmtId="0" fontId="25" fillId="0" borderId="0" xfId="0" applyFont="1" applyAlignment="1">
      <alignment horizontal="left" vertical="center" wrapText="1"/>
    </xf>
    <xf numFmtId="49" fontId="25" fillId="0" borderId="0" xfId="0" applyNumberFormat="1" applyFont="1"/>
    <xf numFmtId="49" fontId="25" fillId="0" borderId="0" xfId="0" applyNumberFormat="1" applyFont="1" applyAlignment="1">
      <alignment horizontal="right"/>
    </xf>
    <xf numFmtId="0" fontId="25" fillId="0" borderId="10" xfId="0" applyNumberFormat="1" applyFont="1" applyBorder="1" applyAlignment="1">
      <alignment horizontal="left"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vertical="center"/>
    </xf>
    <xf numFmtId="2" fontId="25" fillId="0" borderId="10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49" fontId="21" fillId="0" borderId="0" xfId="0" applyNumberFormat="1" applyFont="1" applyAlignment="1">
      <alignment vertical="center" wrapText="1"/>
    </xf>
    <xf numFmtId="49" fontId="25" fillId="0" borderId="0" xfId="0" applyNumberFormat="1" applyFont="1" applyAlignment="1">
      <alignment horizontal="right" vertical="center"/>
    </xf>
    <xf numFmtId="0" fontId="49" fillId="0" borderId="0" xfId="0" applyFont="1"/>
    <xf numFmtId="0" fontId="26" fillId="25" borderId="0" xfId="0" applyFont="1" applyFill="1" applyAlignment="1"/>
    <xf numFmtId="0" fontId="52" fillId="25" borderId="0" xfId="48" applyFont="1" applyFill="1" applyAlignment="1">
      <alignment vertical="center"/>
    </xf>
    <xf numFmtId="0" fontId="25" fillId="0" borderId="10" xfId="0" applyFont="1" applyBorder="1" applyAlignment="1">
      <alignment horizontal="left"/>
    </xf>
    <xf numFmtId="0" fontId="25" fillId="0" borderId="10" xfId="0" applyFont="1" applyBorder="1"/>
    <xf numFmtId="2" fontId="26" fillId="27" borderId="23" xfId="0" applyNumberFormat="1" applyFont="1" applyFill="1" applyBorder="1" applyAlignment="1" applyProtection="1">
      <alignment horizontal="left" vertical="center"/>
      <protection locked="0"/>
    </xf>
    <xf numFmtId="0" fontId="25" fillId="0" borderId="10" xfId="0" applyNumberFormat="1" applyFont="1" applyBorder="1" applyAlignment="1">
      <alignment horizontal="center" vertical="center"/>
    </xf>
    <xf numFmtId="49" fontId="47" fillId="0" borderId="0" xfId="0" applyNumberFormat="1" applyFont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wrapText="1"/>
    </xf>
    <xf numFmtId="49" fontId="47" fillId="0" borderId="0" xfId="0" applyNumberFormat="1" applyFont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50" fillId="0" borderId="0" xfId="48" quotePrefix="1" applyFont="1" applyAlignment="1"/>
    <xf numFmtId="0" fontId="50" fillId="0" borderId="0" xfId="48" applyFont="1" applyAlignment="1"/>
    <xf numFmtId="0" fontId="26" fillId="0" borderId="0" xfId="0" applyFont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5" fillId="0" borderId="18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left" vertical="center"/>
    </xf>
    <xf numFmtId="0" fontId="25" fillId="0" borderId="10" xfId="0" applyNumberFormat="1" applyFont="1" applyFill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/>
    </xf>
    <xf numFmtId="0" fontId="25" fillId="0" borderId="10" xfId="0" applyNumberFormat="1" applyFont="1" applyFill="1" applyBorder="1" applyAlignment="1">
      <alignment vertical="center" wrapText="1"/>
    </xf>
    <xf numFmtId="0" fontId="25" fillId="0" borderId="10" xfId="0" applyNumberFormat="1" applyFont="1" applyBorder="1" applyAlignment="1">
      <alignment vertical="center"/>
    </xf>
    <xf numFmtId="0" fontId="25" fillId="0" borderId="0" xfId="0" applyFont="1" applyBorder="1" applyAlignment="1"/>
    <xf numFmtId="14" fontId="27" fillId="0" borderId="0" xfId="0" applyNumberFormat="1" applyFont="1" applyBorder="1" applyAlignment="1"/>
    <xf numFmtId="0" fontId="54" fillId="0" borderId="0" xfId="0" applyNumberFormat="1" applyFont="1" applyBorder="1" applyAlignment="1">
      <alignment vertical="center"/>
    </xf>
    <xf numFmtId="0" fontId="25" fillId="0" borderId="16" xfId="0" applyNumberFormat="1" applyFont="1" applyBorder="1" applyAlignment="1">
      <alignment vertical="center"/>
    </xf>
    <xf numFmtId="0" fontId="27" fillId="27" borderId="24" xfId="0" applyFont="1" applyFill="1" applyBorder="1" applyAlignment="1" applyProtection="1">
      <alignment horizontal="right" vertical="center"/>
    </xf>
    <xf numFmtId="0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5" fillId="0" borderId="10" xfId="0" applyNumberFormat="1" applyFont="1" applyBorder="1" applyAlignment="1">
      <alignment horizontal="left"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left"/>
    </xf>
    <xf numFmtId="0" fontId="25" fillId="0" borderId="10" xfId="0" applyFont="1" applyBorder="1"/>
    <xf numFmtId="0" fontId="25" fillId="0" borderId="10" xfId="0" applyNumberFormat="1" applyFont="1" applyBorder="1" applyAlignment="1">
      <alignment horizontal="center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left" vertical="center"/>
    </xf>
    <xf numFmtId="0" fontId="27" fillId="26" borderId="16" xfId="0" applyNumberFormat="1" applyFont="1" applyFill="1" applyBorder="1" applyAlignment="1">
      <alignment horizontal="center" vertical="center"/>
    </xf>
    <xf numFmtId="0" fontId="27" fillId="26" borderId="12" xfId="0" applyNumberFormat="1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left" vertical="center"/>
    </xf>
    <xf numFmtId="0" fontId="27" fillId="26" borderId="17" xfId="0" applyNumberFormat="1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left" vertical="center" wrapText="1"/>
    </xf>
    <xf numFmtId="0" fontId="25" fillId="0" borderId="10" xfId="0" applyNumberFormat="1" applyFont="1" applyFill="1" applyBorder="1" applyAlignment="1">
      <alignment vertical="center" wrapText="1"/>
    </xf>
    <xf numFmtId="0" fontId="25" fillId="0" borderId="10" xfId="0" applyNumberFormat="1" applyFont="1" applyBorder="1" applyAlignment="1">
      <alignment vertical="center"/>
    </xf>
    <xf numFmtId="0" fontId="25" fillId="0" borderId="10" xfId="0" applyNumberFormat="1" applyFont="1" applyFill="1" applyBorder="1" applyAlignment="1">
      <alignment vertical="center"/>
    </xf>
    <xf numFmtId="0" fontId="25" fillId="0" borderId="17" xfId="0" applyNumberFormat="1" applyFont="1" applyBorder="1" applyAlignment="1">
      <alignment horizontal="left"/>
    </xf>
    <xf numFmtId="0" fontId="25" fillId="0" borderId="16" xfId="0" applyNumberFormat="1" applyFont="1" applyBorder="1" applyAlignment="1">
      <alignment horizontal="left"/>
    </xf>
    <xf numFmtId="0" fontId="25" fillId="0" borderId="12" xfId="0" applyNumberFormat="1" applyFont="1" applyBorder="1" applyAlignment="1">
      <alignment horizontal="left"/>
    </xf>
    <xf numFmtId="0" fontId="25" fillId="0" borderId="10" xfId="0" applyNumberFormat="1" applyFont="1" applyBorder="1" applyAlignment="1">
      <alignment horizontal="left" vertical="center" indent="4"/>
    </xf>
    <xf numFmtId="0" fontId="28" fillId="0" borderId="10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32" fillId="0" borderId="15" xfId="0" applyFont="1" applyBorder="1" applyAlignment="1"/>
    <xf numFmtId="0" fontId="25" fillId="0" borderId="17" xfId="0" applyNumberFormat="1" applyFont="1" applyBorder="1" applyAlignment="1">
      <alignment vertical="center"/>
    </xf>
    <xf numFmtId="0" fontId="25" fillId="0" borderId="10" xfId="0" applyNumberFormat="1" applyFont="1" applyBorder="1" applyAlignment="1">
      <alignment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 vertical="justify"/>
    </xf>
    <xf numFmtId="0" fontId="25" fillId="0" borderId="10" xfId="0" applyNumberFormat="1" applyFont="1" applyBorder="1" applyAlignment="1">
      <alignment vertical="center"/>
    </xf>
    <xf numFmtId="0" fontId="25" fillId="0" borderId="10" xfId="0" applyNumberFormat="1" applyFont="1" applyFill="1" applyBorder="1" applyAlignment="1">
      <alignment vertical="center"/>
    </xf>
    <xf numFmtId="0" fontId="25" fillId="0" borderId="10" xfId="0" applyNumberFormat="1" applyFont="1" applyBorder="1" applyAlignment="1">
      <alignment horizontal="left"/>
    </xf>
    <xf numFmtId="0" fontId="25" fillId="0" borderId="10" xfId="0" applyNumberFormat="1" applyFont="1" applyFill="1" applyBorder="1" applyAlignment="1">
      <alignment horizontal="left" vertical="justify"/>
    </xf>
    <xf numFmtId="0" fontId="25" fillId="0" borderId="10" xfId="0" applyFont="1" applyBorder="1" applyAlignment="1">
      <alignment horizontal="center"/>
    </xf>
    <xf numFmtId="0" fontId="25" fillId="0" borderId="0" xfId="0" applyFont="1" applyFill="1" applyAlignment="1">
      <alignment horizontal="right" vertical="center"/>
    </xf>
    <xf numFmtId="0" fontId="25" fillId="0" borderId="15" xfId="0" applyNumberFormat="1" applyFont="1" applyFill="1" applyBorder="1" applyAlignment="1"/>
    <xf numFmtId="0" fontId="25" fillId="0" borderId="0" xfId="0" applyFont="1" applyFill="1" applyBorder="1" applyAlignment="1"/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 vertical="center" indent="4"/>
    </xf>
    <xf numFmtId="0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Fill="1" applyBorder="1" applyAlignment="1">
      <alignment vertical="center" wrapText="1"/>
    </xf>
    <xf numFmtId="0" fontId="25" fillId="0" borderId="10" xfId="0" applyNumberFormat="1" applyFont="1" applyFill="1" applyBorder="1" applyAlignment="1">
      <alignment horizontal="left" vertical="center"/>
    </xf>
    <xf numFmtId="0" fontId="25" fillId="0" borderId="10" xfId="0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left"/>
    </xf>
    <xf numFmtId="0" fontId="25" fillId="0" borderId="10" xfId="0" applyNumberFormat="1" applyFont="1" applyBorder="1" applyAlignment="1">
      <alignment vertical="center"/>
    </xf>
    <xf numFmtId="0" fontId="25" fillId="0" borderId="10" xfId="0" applyFont="1" applyFill="1" applyBorder="1"/>
    <xf numFmtId="0" fontId="25" fillId="0" borderId="10" xfId="0" applyNumberFormat="1" applyFont="1" applyFill="1" applyBorder="1" applyAlignment="1">
      <alignment horizontal="left" vertical="justify"/>
    </xf>
    <xf numFmtId="0" fontId="25" fillId="0" borderId="10" xfId="0" applyNumberFormat="1" applyFont="1" applyFill="1" applyBorder="1" applyAlignment="1">
      <alignment vertical="center"/>
    </xf>
    <xf numFmtId="0" fontId="57" fillId="0" borderId="26" xfId="0" applyNumberFormat="1" applyFont="1" applyFill="1" applyBorder="1"/>
    <xf numFmtId="1" fontId="0" fillId="25" borderId="17" xfId="0" applyNumberFormat="1" applyFill="1" applyBorder="1"/>
    <xf numFmtId="0" fontId="0" fillId="0" borderId="0" xfId="0"/>
    <xf numFmtId="0" fontId="28" fillId="0" borderId="10" xfId="0" applyNumberFormat="1" applyFont="1" applyBorder="1" applyAlignment="1">
      <alignment horizontal="center" vertical="center" wrapText="1"/>
    </xf>
    <xf numFmtId="0" fontId="52" fillId="25" borderId="0" xfId="48" applyFont="1" applyFill="1" applyAlignment="1" applyProtection="1">
      <alignment vertical="center"/>
    </xf>
    <xf numFmtId="0" fontId="25" fillId="0" borderId="0" xfId="0" applyFont="1" applyProtection="1"/>
    <xf numFmtId="0" fontId="26" fillId="0" borderId="0" xfId="0" applyFont="1" applyBorder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 wrapText="1"/>
    </xf>
    <xf numFmtId="0" fontId="34" fillId="0" borderId="0" xfId="0" applyFont="1" applyAlignment="1" applyProtection="1">
      <alignment wrapText="1"/>
    </xf>
    <xf numFmtId="0" fontId="34" fillId="0" borderId="0" xfId="0" applyFont="1" applyFill="1" applyAlignment="1" applyProtection="1"/>
    <xf numFmtId="0" fontId="25" fillId="0" borderId="0" xfId="0" applyFont="1" applyFill="1" applyAlignment="1" applyProtection="1">
      <alignment horizontal="right"/>
    </xf>
    <xf numFmtId="0" fontId="34" fillId="0" borderId="0" xfId="0" applyFont="1" applyBorder="1" applyAlignment="1" applyProtection="1">
      <alignment vertical="center"/>
    </xf>
    <xf numFmtId="0" fontId="34" fillId="0" borderId="0" xfId="0" applyFont="1" applyBorder="1" applyAlignment="1" applyProtection="1">
      <alignment vertical="center" wrapText="1"/>
    </xf>
    <xf numFmtId="0" fontId="34" fillId="0" borderId="0" xfId="0" applyFont="1" applyBorder="1" applyAlignment="1" applyProtection="1">
      <alignment wrapText="1"/>
    </xf>
    <xf numFmtId="0" fontId="34" fillId="0" borderId="0" xfId="0" applyFont="1" applyFill="1" applyBorder="1" applyAlignment="1" applyProtection="1"/>
    <xf numFmtId="0" fontId="28" fillId="0" borderId="10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28" fillId="0" borderId="10" xfId="0" applyNumberFormat="1" applyFont="1" applyBorder="1" applyAlignment="1" applyProtection="1">
      <alignment horizontal="center" vertical="center" wrapText="1"/>
    </xf>
    <xf numFmtId="0" fontId="28" fillId="0" borderId="1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vertical="center"/>
    </xf>
    <xf numFmtId="0" fontId="25" fillId="0" borderId="10" xfId="0" applyNumberFormat="1" applyFont="1" applyBorder="1" applyAlignment="1" applyProtection="1">
      <alignment horizontal="center" vertical="center" wrapText="1"/>
    </xf>
    <xf numFmtId="0" fontId="25" fillId="0" borderId="10" xfId="0" applyNumberFormat="1" applyFont="1" applyBorder="1" applyAlignment="1" applyProtection="1">
      <alignment horizontal="left" vertical="center" wrapText="1"/>
    </xf>
    <xf numFmtId="0" fontId="25" fillId="0" borderId="10" xfId="0" applyNumberFormat="1" applyFont="1" applyBorder="1" applyAlignment="1" applyProtection="1">
      <alignment vertical="center" wrapText="1"/>
    </xf>
    <xf numFmtId="0" fontId="25" fillId="0" borderId="10" xfId="0" applyNumberFormat="1" applyFont="1" applyFill="1" applyBorder="1" applyAlignment="1" applyProtection="1">
      <alignment horizontal="right" vertical="center"/>
    </xf>
    <xf numFmtId="0" fontId="25" fillId="0" borderId="10" xfId="0" applyFont="1" applyBorder="1" applyAlignment="1" applyProtection="1">
      <alignment horizontal="right" vertical="center"/>
    </xf>
    <xf numFmtId="2" fontId="25" fillId="0" borderId="10" xfId="0" applyNumberFormat="1" applyFont="1" applyBorder="1" applyAlignment="1" applyProtection="1">
      <alignment horizontal="right" vertical="center"/>
    </xf>
    <xf numFmtId="0" fontId="25" fillId="0" borderId="10" xfId="0" applyFont="1" applyBorder="1" applyAlignment="1" applyProtection="1">
      <alignment horizontal="left" vertical="center" wrapText="1"/>
    </xf>
    <xf numFmtId="0" fontId="25" fillId="0" borderId="10" xfId="0" applyNumberFormat="1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 wrapText="1"/>
    </xf>
    <xf numFmtId="0" fontId="25" fillId="0" borderId="10" xfId="0" applyFont="1" applyFill="1" applyBorder="1" applyAlignment="1" applyProtection="1">
      <alignment horizontal="center" vertical="center"/>
    </xf>
    <xf numFmtId="0" fontId="25" fillId="0" borderId="10" xfId="0" applyNumberFormat="1" applyFont="1" applyBorder="1" applyAlignment="1" applyProtection="1">
      <alignment horizontal="right" vertical="center"/>
    </xf>
    <xf numFmtId="0" fontId="25" fillId="0" borderId="10" xfId="0" applyNumberFormat="1" applyFont="1" applyBorder="1" applyAlignment="1" applyProtection="1">
      <alignment horizontal="center" vertical="center"/>
    </xf>
    <xf numFmtId="0" fontId="33" fillId="0" borderId="0" xfId="0" applyFont="1" applyProtection="1"/>
    <xf numFmtId="0" fontId="25" fillId="0" borderId="10" xfId="0" applyFont="1" applyBorder="1" applyAlignment="1" applyProtection="1">
      <alignment horizontal="center" vertical="center"/>
    </xf>
    <xf numFmtId="0" fontId="25" fillId="0" borderId="10" xfId="0" applyNumberFormat="1" applyFont="1" applyBorder="1" applyAlignment="1" applyProtection="1">
      <alignment vertical="center"/>
    </xf>
    <xf numFmtId="0" fontId="25" fillId="0" borderId="10" xfId="0" applyNumberFormat="1" applyFont="1" applyFill="1" applyBorder="1" applyAlignment="1" applyProtection="1">
      <alignment vertical="center"/>
    </xf>
    <xf numFmtId="0" fontId="25" fillId="0" borderId="1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vertical="center" wrapText="1"/>
    </xf>
    <xf numFmtId="0" fontId="25" fillId="0" borderId="0" xfId="0" applyFont="1" applyAlignment="1" applyProtection="1">
      <alignment wrapText="1"/>
    </xf>
    <xf numFmtId="0" fontId="25" fillId="0" borderId="0" xfId="0" applyFont="1" applyFill="1" applyProtection="1"/>
    <xf numFmtId="0" fontId="25" fillId="0" borderId="0" xfId="0" applyFont="1" applyAlignment="1" applyProtection="1">
      <alignment horizontal="right" vertical="center"/>
    </xf>
    <xf numFmtId="0" fontId="33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horizontal="center"/>
    </xf>
    <xf numFmtId="0" fontId="25" fillId="0" borderId="10" xfId="0" applyNumberFormat="1" applyFont="1" applyBorder="1" applyAlignment="1">
      <alignment horizontal="left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horizontal="left" wrapText="1"/>
    </xf>
    <xf numFmtId="0" fontId="57" fillId="0" borderId="10" xfId="0" applyNumberFormat="1" applyFont="1" applyBorder="1"/>
    <xf numFmtId="0" fontId="0" fillId="25" borderId="20" xfId="0" applyNumberFormat="1" applyFill="1" applyBorder="1" applyAlignment="1">
      <alignment horizontal="center"/>
    </xf>
    <xf numFmtId="0" fontId="57" fillId="0" borderId="10" xfId="0" applyNumberFormat="1" applyFont="1" applyBorder="1" applyAlignment="1">
      <alignment horizontal="left"/>
    </xf>
    <xf numFmtId="0" fontId="57" fillId="0" borderId="28" xfId="0" applyNumberFormat="1" applyFont="1" applyBorder="1"/>
    <xf numFmtId="0" fontId="59" fillId="0" borderId="26" xfId="0" applyNumberFormat="1" applyFont="1" applyFill="1" applyBorder="1"/>
    <xf numFmtId="1" fontId="25" fillId="0" borderId="10" xfId="0" applyNumberFormat="1" applyFont="1" applyBorder="1" applyAlignment="1">
      <alignment horizontal="right" vertical="center"/>
    </xf>
    <xf numFmtId="0" fontId="25" fillId="0" borderId="11" xfId="0" applyNumberFormat="1" applyFont="1" applyBorder="1" applyAlignment="1">
      <alignment horizontal="center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vertical="center"/>
    </xf>
    <xf numFmtId="49" fontId="25" fillId="0" borderId="0" xfId="0" applyNumberFormat="1" applyFont="1" applyAlignment="1">
      <alignment horizontal="left" wrapText="1"/>
    </xf>
    <xf numFmtId="0" fontId="0" fillId="25" borderId="31" xfId="0" applyNumberFormat="1" applyFill="1" applyBorder="1" applyAlignment="1">
      <alignment horizontal="center"/>
    </xf>
    <xf numFmtId="0" fontId="0" fillId="25" borderId="17" xfId="0" applyNumberFormat="1" applyFill="1" applyBorder="1"/>
    <xf numFmtId="0" fontId="57" fillId="0" borderId="26" xfId="0" applyFont="1" applyBorder="1" applyAlignment="1">
      <alignment horizontal="left"/>
    </xf>
    <xf numFmtId="0" fontId="0" fillId="25" borderId="32" xfId="0" applyFill="1" applyBorder="1"/>
    <xf numFmtId="0" fontId="57" fillId="0" borderId="27" xfId="0" applyFont="1" applyBorder="1" applyAlignment="1">
      <alignment horizontal="left"/>
    </xf>
    <xf numFmtId="0" fontId="60" fillId="0" borderId="0" xfId="0" applyFont="1"/>
    <xf numFmtId="0" fontId="0" fillId="0" borderId="27" xfId="0" applyBorder="1" applyAlignment="1">
      <alignment horizontal="left"/>
    </xf>
    <xf numFmtId="0" fontId="0" fillId="0" borderId="26" xfId="0" applyBorder="1" applyAlignment="1">
      <alignment horizontal="left"/>
    </xf>
    <xf numFmtId="0" fontId="57" fillId="0" borderId="26" xfId="0" applyFont="1" applyBorder="1" applyAlignment="1">
      <alignment horizontal="center"/>
    </xf>
    <xf numFmtId="0" fontId="57" fillId="0" borderId="27" xfId="0" applyFont="1" applyBorder="1" applyAlignment="1">
      <alignment horizontal="center"/>
    </xf>
    <xf numFmtId="0" fontId="57" fillId="25" borderId="27" xfId="0" applyFont="1" applyFill="1" applyBorder="1" applyAlignment="1">
      <alignment horizontal="left"/>
    </xf>
    <xf numFmtId="0" fontId="0" fillId="25" borderId="10" xfId="0" applyFill="1" applyBorder="1"/>
    <xf numFmtId="0" fontId="0" fillId="0" borderId="10" xfId="0" applyBorder="1"/>
    <xf numFmtId="0" fontId="57" fillId="0" borderId="26" xfId="0" applyFont="1" applyBorder="1" applyAlignment="1">
      <alignment horizontal="left"/>
    </xf>
    <xf numFmtId="0" fontId="0" fillId="25" borderId="32" xfId="0" applyFill="1" applyBorder="1"/>
    <xf numFmtId="0" fontId="57" fillId="0" borderId="26" xfId="0" applyFont="1" applyBorder="1"/>
    <xf numFmtId="0" fontId="57" fillId="0" borderId="10" xfId="0" applyFont="1" applyBorder="1"/>
    <xf numFmtId="0" fontId="0" fillId="0" borderId="26" xfId="0" applyBorder="1"/>
    <xf numFmtId="0" fontId="57" fillId="0" borderId="19" xfId="0" applyFont="1" applyBorder="1"/>
    <xf numFmtId="0" fontId="57" fillId="0" borderId="18" xfId="0" applyFont="1" applyBorder="1"/>
    <xf numFmtId="0" fontId="57" fillId="0" borderId="13" xfId="0" applyFont="1" applyBorder="1"/>
    <xf numFmtId="0" fontId="57" fillId="0" borderId="37" xfId="0" applyFont="1" applyBorder="1"/>
    <xf numFmtId="0" fontId="0" fillId="25" borderId="38" xfId="0" applyFill="1" applyBorder="1"/>
    <xf numFmtId="0" fontId="0" fillId="0" borderId="10" xfId="0" applyBorder="1"/>
    <xf numFmtId="0" fontId="57" fillId="25" borderId="26" xfId="0" applyFont="1" applyFill="1" applyBorder="1"/>
    <xf numFmtId="0" fontId="0" fillId="25" borderId="32" xfId="0" applyFill="1" applyBorder="1"/>
    <xf numFmtId="0" fontId="57" fillId="0" borderId="26" xfId="0" applyFont="1" applyBorder="1"/>
    <xf numFmtId="0" fontId="58" fillId="0" borderId="26" xfId="0" applyFont="1" applyBorder="1"/>
    <xf numFmtId="0" fontId="57" fillId="0" borderId="10" xfId="0" applyFont="1" applyBorder="1"/>
    <xf numFmtId="0" fontId="57" fillId="0" borderId="28" xfId="0" applyFont="1" applyBorder="1"/>
    <xf numFmtId="0" fontId="57" fillId="0" borderId="33" xfId="0" applyFont="1" applyBorder="1"/>
    <xf numFmtId="0" fontId="57" fillId="0" borderId="35" xfId="0" applyFont="1" applyBorder="1"/>
    <xf numFmtId="0" fontId="57" fillId="0" borderId="34" xfId="0" applyFont="1" applyBorder="1"/>
    <xf numFmtId="0" fontId="61" fillId="0" borderId="10" xfId="0" applyFont="1" applyBorder="1"/>
    <xf numFmtId="0" fontId="0" fillId="25" borderId="10" xfId="0" applyFill="1" applyBorder="1"/>
    <xf numFmtId="0" fontId="27" fillId="0" borderId="10" xfId="0" applyNumberFormat="1" applyFont="1" applyBorder="1" applyAlignment="1">
      <alignment vertical="center"/>
    </xf>
    <xf numFmtId="0" fontId="63" fillId="25" borderId="36" xfId="0" applyFont="1" applyFill="1" applyBorder="1"/>
    <xf numFmtId="0" fontId="63" fillId="0" borderId="0" xfId="0" applyFont="1"/>
    <xf numFmtId="0" fontId="63" fillId="25" borderId="29" xfId="0" applyFont="1" applyFill="1" applyBorder="1"/>
    <xf numFmtId="0" fontId="50" fillId="0" borderId="0" xfId="48" applyFont="1" applyAlignment="1">
      <alignment horizontal="left" indent="5"/>
    </xf>
    <xf numFmtId="0" fontId="39" fillId="0" borderId="0" xfId="0" applyFont="1" applyAlignment="1">
      <alignment horizontal="center" vertical="center"/>
    </xf>
    <xf numFmtId="0" fontId="27" fillId="0" borderId="22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0" fillId="0" borderId="0" xfId="48" quotePrefix="1" applyFont="1" applyAlignment="1">
      <alignment horizontal="left"/>
    </xf>
    <xf numFmtId="0" fontId="50" fillId="0" borderId="0" xfId="48" applyFont="1" applyAlignment="1">
      <alignment horizontal="left"/>
    </xf>
    <xf numFmtId="0" fontId="53" fillId="0" borderId="0" xfId="48" applyFont="1" applyAlignment="1">
      <alignment horizontal="left" indent="5"/>
    </xf>
    <xf numFmtId="0" fontId="25" fillId="0" borderId="11" xfId="0" applyNumberFormat="1" applyFont="1" applyBorder="1" applyAlignment="1">
      <alignment horizontal="center" vertical="center"/>
    </xf>
    <xf numFmtId="0" fontId="25" fillId="0" borderId="18" xfId="0" applyNumberFormat="1" applyFont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 vertical="center" wrapText="1"/>
    </xf>
    <xf numFmtId="0" fontId="25" fillId="0" borderId="10" xfId="0" applyNumberFormat="1" applyFont="1" applyBorder="1" applyAlignment="1">
      <alignment horizontal="left" vertical="center"/>
    </xf>
    <xf numFmtId="0" fontId="27" fillId="25" borderId="14" xfId="0" applyNumberFormat="1" applyFont="1" applyFill="1" applyBorder="1" applyAlignment="1">
      <alignment horizontal="center" vertical="center" wrapText="1"/>
    </xf>
    <xf numFmtId="0" fontId="27" fillId="25" borderId="15" xfId="0" applyNumberFormat="1" applyFont="1" applyFill="1" applyBorder="1" applyAlignment="1">
      <alignment horizontal="center" vertical="center" wrapText="1"/>
    </xf>
    <xf numFmtId="0" fontId="27" fillId="25" borderId="19" xfId="0" applyNumberFormat="1" applyFont="1" applyFill="1" applyBorder="1" applyAlignment="1">
      <alignment horizontal="center" vertical="center" wrapText="1"/>
    </xf>
    <xf numFmtId="0" fontId="27" fillId="25" borderId="20" xfId="0" applyNumberFormat="1" applyFont="1" applyFill="1" applyBorder="1" applyAlignment="1">
      <alignment horizontal="center" vertical="center" wrapText="1"/>
    </xf>
    <xf numFmtId="0" fontId="27" fillId="25" borderId="22" xfId="0" applyNumberFormat="1" applyFont="1" applyFill="1" applyBorder="1" applyAlignment="1">
      <alignment horizontal="center" vertical="center" wrapText="1"/>
    </xf>
    <xf numFmtId="0" fontId="27" fillId="25" borderId="21" xfId="0" applyNumberFormat="1" applyFont="1" applyFill="1" applyBorder="1" applyAlignment="1">
      <alignment horizontal="center" vertical="center" wrapText="1"/>
    </xf>
    <xf numFmtId="0" fontId="25" fillId="0" borderId="13" xfId="0" applyNumberFormat="1" applyFont="1" applyBorder="1" applyAlignment="1">
      <alignment horizontal="center" vertical="center"/>
    </xf>
    <xf numFmtId="0" fontId="27" fillId="26" borderId="17" xfId="0" applyNumberFormat="1" applyFont="1" applyFill="1" applyBorder="1" applyAlignment="1">
      <alignment horizontal="center" vertical="center" wrapText="1"/>
    </xf>
    <xf numFmtId="0" fontId="27" fillId="26" borderId="16" xfId="0" applyNumberFormat="1" applyFont="1" applyFill="1" applyBorder="1" applyAlignment="1">
      <alignment horizontal="center" vertical="center" wrapText="1"/>
    </xf>
    <xf numFmtId="0" fontId="27" fillId="26" borderId="16" xfId="0" applyNumberFormat="1" applyFont="1" applyFill="1" applyBorder="1" applyAlignment="1">
      <alignment horizontal="center" vertical="center"/>
    </xf>
    <xf numFmtId="0" fontId="27" fillId="26" borderId="12" xfId="0" applyNumberFormat="1" applyFont="1" applyFill="1" applyBorder="1" applyAlignment="1">
      <alignment horizontal="center" vertical="center"/>
    </xf>
    <xf numFmtId="0" fontId="28" fillId="0" borderId="10" xfId="0" applyNumberFormat="1" applyFont="1" applyBorder="1" applyAlignment="1">
      <alignment horizontal="center" vertical="center" wrapText="1"/>
    </xf>
    <xf numFmtId="0" fontId="25" fillId="0" borderId="11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justify" wrapText="1"/>
    </xf>
    <xf numFmtId="0" fontId="27" fillId="25" borderId="10" xfId="0" applyNumberFormat="1" applyFont="1" applyFill="1" applyBorder="1" applyAlignment="1">
      <alignment horizontal="center" vertical="center" wrapText="1"/>
    </xf>
    <xf numFmtId="0" fontId="28" fillId="0" borderId="11" xfId="0" applyNumberFormat="1" applyFont="1" applyBorder="1" applyAlignment="1">
      <alignment horizontal="center" vertical="center" wrapText="1"/>
    </xf>
    <xf numFmtId="0" fontId="28" fillId="0" borderId="18" xfId="0" applyNumberFormat="1" applyFont="1" applyBorder="1" applyAlignment="1">
      <alignment horizontal="center" vertical="center" wrapText="1"/>
    </xf>
    <xf numFmtId="0" fontId="27" fillId="0" borderId="11" xfId="0" applyNumberFormat="1" applyFont="1" applyFill="1" applyBorder="1" applyAlignment="1">
      <alignment horizontal="center" vertical="center"/>
    </xf>
    <xf numFmtId="0" fontId="27" fillId="0" borderId="18" xfId="0" applyNumberFormat="1" applyFont="1" applyFill="1" applyBorder="1" applyAlignment="1">
      <alignment horizontal="center" vertical="center"/>
    </xf>
    <xf numFmtId="0" fontId="25" fillId="0" borderId="13" xfId="0" applyNumberFormat="1" applyFont="1" applyBorder="1" applyAlignment="1">
      <alignment horizontal="center" vertical="center" wrapText="1"/>
    </xf>
    <xf numFmtId="0" fontId="25" fillId="0" borderId="18" xfId="0" applyNumberFormat="1" applyFont="1" applyBorder="1" applyAlignment="1">
      <alignment horizontal="center" vertical="center" wrapText="1"/>
    </xf>
    <xf numFmtId="0" fontId="25" fillId="0" borderId="17" xfId="0" applyNumberFormat="1" applyFont="1" applyBorder="1" applyAlignment="1">
      <alignment horizontal="left" vertical="center" wrapText="1"/>
    </xf>
    <xf numFmtId="0" fontId="25" fillId="0" borderId="16" xfId="0" applyNumberFormat="1" applyFont="1" applyBorder="1" applyAlignment="1">
      <alignment horizontal="left" vertical="center" wrapText="1"/>
    </xf>
    <xf numFmtId="0" fontId="25" fillId="0" borderId="12" xfId="0" applyNumberFormat="1" applyFont="1" applyBorder="1" applyAlignment="1">
      <alignment horizontal="left" vertical="center" wrapText="1"/>
    </xf>
    <xf numFmtId="0" fontId="25" fillId="0" borderId="10" xfId="0" applyNumberFormat="1" applyFont="1" applyBorder="1" applyAlignment="1">
      <alignment horizontal="center" vertical="center"/>
    </xf>
    <xf numFmtId="0" fontId="27" fillId="26" borderId="12" xfId="0" applyNumberFormat="1" applyFont="1" applyFill="1" applyBorder="1" applyAlignment="1">
      <alignment horizontal="center" vertical="center" wrapText="1"/>
    </xf>
    <xf numFmtId="0" fontId="27" fillId="26" borderId="10" xfId="0" applyNumberFormat="1" applyFont="1" applyFill="1" applyBorder="1" applyAlignment="1">
      <alignment horizontal="center" vertical="center" wrapText="1"/>
    </xf>
    <xf numFmtId="0" fontId="27" fillId="26" borderId="10" xfId="0" applyNumberFormat="1" applyFont="1" applyFill="1" applyBorder="1" applyAlignment="1">
      <alignment horizontal="center" vertical="center"/>
    </xf>
    <xf numFmtId="0" fontId="27" fillId="0" borderId="10" xfId="0" applyNumberFormat="1" applyFont="1" applyFill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 vertical="center" indent="4"/>
    </xf>
    <xf numFmtId="0" fontId="25" fillId="0" borderId="17" xfId="0" applyNumberFormat="1" applyFont="1" applyBorder="1" applyAlignment="1">
      <alignment horizontal="left" vertical="center"/>
    </xf>
    <xf numFmtId="0" fontId="25" fillId="0" borderId="16" xfId="0" applyNumberFormat="1" applyFont="1" applyBorder="1" applyAlignment="1">
      <alignment horizontal="left" vertical="center"/>
    </xf>
    <xf numFmtId="0" fontId="25" fillId="0" borderId="12" xfId="0" applyNumberFormat="1" applyFont="1" applyBorder="1" applyAlignment="1">
      <alignment horizontal="left" vertical="center"/>
    </xf>
    <xf numFmtId="0" fontId="25" fillId="25" borderId="17" xfId="0" applyNumberFormat="1" applyFont="1" applyFill="1" applyBorder="1" applyAlignment="1">
      <alignment horizontal="left" vertical="center" wrapText="1"/>
    </xf>
    <xf numFmtId="0" fontId="25" fillId="25" borderId="16" xfId="0" applyNumberFormat="1" applyFont="1" applyFill="1" applyBorder="1" applyAlignment="1">
      <alignment horizontal="left" vertical="center" wrapText="1"/>
    </xf>
    <xf numFmtId="0" fontId="25" fillId="25" borderId="12" xfId="0" applyNumberFormat="1" applyFont="1" applyFill="1" applyBorder="1" applyAlignment="1">
      <alignment horizontal="left" vertical="center" wrapText="1"/>
    </xf>
    <xf numFmtId="0" fontId="28" fillId="0" borderId="17" xfId="0" applyNumberFormat="1" applyFont="1" applyFill="1" applyBorder="1" applyAlignment="1" applyProtection="1">
      <alignment horizontal="center"/>
    </xf>
    <xf numFmtId="0" fontId="28" fillId="0" borderId="16" xfId="0" applyNumberFormat="1" applyFont="1" applyFill="1" applyBorder="1" applyAlignment="1" applyProtection="1">
      <alignment horizontal="center"/>
    </xf>
    <xf numFmtId="0" fontId="28" fillId="0" borderId="12" xfId="0" applyNumberFormat="1" applyFont="1" applyFill="1" applyBorder="1" applyAlignment="1" applyProtection="1">
      <alignment horizontal="center"/>
    </xf>
    <xf numFmtId="0" fontId="27" fillId="26" borderId="17" xfId="0" applyNumberFormat="1" applyFont="1" applyFill="1" applyBorder="1" applyAlignment="1" applyProtection="1">
      <alignment horizontal="center" vertical="center" wrapText="1"/>
    </xf>
    <xf numFmtId="0" fontId="27" fillId="26" borderId="16" xfId="0" applyNumberFormat="1" applyFont="1" applyFill="1" applyBorder="1" applyAlignment="1" applyProtection="1">
      <alignment horizontal="center" vertical="center" wrapText="1"/>
    </xf>
    <xf numFmtId="0" fontId="27" fillId="26" borderId="12" xfId="0" applyNumberFormat="1" applyFont="1" applyFill="1" applyBorder="1" applyAlignment="1" applyProtection="1">
      <alignment horizontal="center" vertical="center" wrapText="1"/>
    </xf>
    <xf numFmtId="0" fontId="28" fillId="0" borderId="17" xfId="0" applyNumberFormat="1" applyFont="1" applyBorder="1" applyAlignment="1" applyProtection="1">
      <alignment horizontal="center"/>
    </xf>
    <xf numFmtId="0" fontId="28" fillId="0" borderId="16" xfId="0" applyNumberFormat="1" applyFont="1" applyBorder="1" applyAlignment="1" applyProtection="1">
      <alignment horizontal="center"/>
    </xf>
    <xf numFmtId="0" fontId="28" fillId="0" borderId="12" xfId="0" applyNumberFormat="1" applyFont="1" applyBorder="1" applyAlignment="1" applyProtection="1">
      <alignment horizontal="center"/>
    </xf>
    <xf numFmtId="0" fontId="25" fillId="0" borderId="10" xfId="0" applyNumberFormat="1" applyFont="1" applyFill="1" applyBorder="1" applyAlignment="1" applyProtection="1">
      <alignment horizontal="left" vertical="center"/>
    </xf>
    <xf numFmtId="0" fontId="25" fillId="0" borderId="10" xfId="0" applyNumberFormat="1" applyFont="1" applyFill="1" applyBorder="1" applyAlignment="1" applyProtection="1">
      <alignment horizontal="center" vertical="center"/>
    </xf>
    <xf numFmtId="0" fontId="25" fillId="0" borderId="10" xfId="0" applyNumberFormat="1" applyFont="1" applyBorder="1" applyAlignment="1" applyProtection="1">
      <alignment horizontal="left" vertical="center" wrapText="1"/>
    </xf>
    <xf numFmtId="0" fontId="25" fillId="0" borderId="10" xfId="0" applyFont="1" applyBorder="1" applyAlignment="1" applyProtection="1">
      <alignment vertical="center"/>
    </xf>
    <xf numFmtId="0" fontId="25" fillId="0" borderId="11" xfId="0" applyNumberFormat="1" applyFont="1" applyBorder="1" applyAlignment="1" applyProtection="1">
      <alignment horizontal="center" vertical="center" wrapText="1"/>
    </xf>
    <xf numFmtId="0" fontId="25" fillId="0" borderId="13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25" fillId="0" borderId="10" xfId="0" applyFont="1" applyFill="1" applyBorder="1" applyAlignment="1" applyProtection="1">
      <alignment horizontal="left" vertical="center"/>
    </xf>
    <xf numFmtId="0" fontId="25" fillId="0" borderId="10" xfId="0" applyFont="1" applyFill="1" applyBorder="1" applyAlignment="1" applyProtection="1">
      <alignment horizontal="center" vertical="center"/>
    </xf>
    <xf numFmtId="0" fontId="25" fillId="0" borderId="10" xfId="0" applyNumberFormat="1" applyFont="1" applyBorder="1" applyAlignment="1" applyProtection="1">
      <alignment horizontal="left" vertical="center"/>
    </xf>
    <xf numFmtId="0" fontId="25" fillId="0" borderId="10" xfId="0" applyNumberFormat="1" applyFont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18" xfId="0" applyFont="1" applyBorder="1" applyAlignment="1" applyProtection="1">
      <alignment horizontal="center" vertical="center"/>
    </xf>
    <xf numFmtId="0" fontId="25" fillId="0" borderId="17" xfId="0" applyNumberFormat="1" applyFont="1" applyBorder="1" applyAlignment="1" applyProtection="1">
      <alignment horizontal="left" vertical="center"/>
    </xf>
    <xf numFmtId="0" fontId="25" fillId="0" borderId="16" xfId="0" applyNumberFormat="1" applyFont="1" applyBorder="1" applyAlignment="1" applyProtection="1">
      <alignment horizontal="left" vertical="center"/>
    </xf>
    <xf numFmtId="0" fontId="25" fillId="0" borderId="12" xfId="0" applyNumberFormat="1" applyFont="1" applyBorder="1" applyAlignment="1" applyProtection="1">
      <alignment horizontal="left" vertical="center"/>
    </xf>
    <xf numFmtId="0" fontId="27" fillId="26" borderId="17" xfId="0" applyNumberFormat="1" applyFont="1" applyFill="1" applyBorder="1" applyAlignment="1" applyProtection="1">
      <alignment horizontal="center" vertical="center"/>
    </xf>
    <xf numFmtId="0" fontId="27" fillId="26" borderId="16" xfId="0" applyNumberFormat="1" applyFont="1" applyFill="1" applyBorder="1" applyAlignment="1" applyProtection="1">
      <alignment horizontal="center" vertical="center"/>
    </xf>
    <xf numFmtId="0" fontId="27" fillId="26" borderId="12" xfId="0" applyNumberFormat="1" applyFont="1" applyFill="1" applyBorder="1" applyAlignment="1" applyProtection="1">
      <alignment horizontal="center" vertical="center"/>
    </xf>
    <xf numFmtId="0" fontId="25" fillId="0" borderId="17" xfId="0" applyNumberFormat="1" applyFont="1" applyBorder="1" applyAlignment="1" applyProtection="1">
      <alignment wrapText="1"/>
    </xf>
    <xf numFmtId="0" fontId="25" fillId="0" borderId="16" xfId="0" applyNumberFormat="1" applyFont="1" applyBorder="1" applyAlignment="1" applyProtection="1">
      <alignment wrapText="1"/>
    </xf>
    <xf numFmtId="0" fontId="25" fillId="0" borderId="12" xfId="0" applyNumberFormat="1" applyFont="1" applyBorder="1" applyAlignment="1" applyProtection="1">
      <alignment wrapText="1"/>
    </xf>
    <xf numFmtId="0" fontId="25" fillId="0" borderId="10" xfId="0" applyNumberFormat="1" applyFont="1" applyBorder="1" applyAlignment="1" applyProtection="1">
      <alignment horizontal="center" vertical="center" wrapText="1"/>
    </xf>
    <xf numFmtId="0" fontId="25" fillId="0" borderId="10" xfId="0" applyFont="1" applyBorder="1" applyAlignment="1" applyProtection="1">
      <alignment horizontal="center" vertical="center" wrapText="1"/>
    </xf>
    <xf numFmtId="0" fontId="25" fillId="0" borderId="10" xfId="0" applyFont="1" applyBorder="1" applyAlignment="1" applyProtection="1">
      <alignment horizontal="left" vertical="center"/>
    </xf>
    <xf numFmtId="0" fontId="25" fillId="0" borderId="10" xfId="0" applyFont="1" applyBorder="1" applyAlignment="1" applyProtection="1">
      <alignment horizontal="center" vertical="center"/>
    </xf>
    <xf numFmtId="0" fontId="25" fillId="0" borderId="11" xfId="0" applyNumberFormat="1" applyFont="1" applyBorder="1" applyAlignment="1" applyProtection="1">
      <alignment horizontal="left" vertical="center" wrapText="1"/>
    </xf>
    <xf numFmtId="0" fontId="25" fillId="0" borderId="13" xfId="0" applyNumberFormat="1" applyFont="1" applyBorder="1" applyAlignment="1" applyProtection="1">
      <alignment horizontal="left" vertical="center"/>
    </xf>
    <xf numFmtId="0" fontId="25" fillId="0" borderId="18" xfId="0" applyNumberFormat="1" applyFont="1" applyBorder="1" applyAlignment="1" applyProtection="1">
      <alignment horizontal="left" vertical="center"/>
    </xf>
    <xf numFmtId="0" fontId="25" fillId="0" borderId="13" xfId="0" applyNumberFormat="1" applyFont="1" applyBorder="1" applyAlignment="1" applyProtection="1">
      <alignment horizontal="center" vertical="center"/>
    </xf>
    <xf numFmtId="0" fontId="25" fillId="0" borderId="18" xfId="0" applyNumberFormat="1" applyFont="1" applyBorder="1" applyAlignment="1" applyProtection="1">
      <alignment horizontal="center" vertical="center"/>
    </xf>
    <xf numFmtId="0" fontId="25" fillId="0" borderId="13" xfId="0" applyNumberFormat="1" applyFont="1" applyBorder="1" applyAlignment="1" applyProtection="1">
      <alignment horizontal="left" vertical="center" wrapText="1"/>
    </xf>
    <xf numFmtId="0" fontId="25" fillId="0" borderId="18" xfId="0" applyNumberFormat="1" applyFont="1" applyBorder="1" applyAlignment="1" applyProtection="1">
      <alignment horizontal="left" vertical="center" wrapText="1"/>
    </xf>
    <xf numFmtId="0" fontId="25" fillId="0" borderId="13" xfId="0" applyNumberFormat="1" applyFont="1" applyBorder="1" applyAlignment="1" applyProtection="1">
      <alignment horizontal="center" vertical="center" wrapText="1"/>
    </xf>
    <xf numFmtId="0" fontId="25" fillId="0" borderId="18" xfId="0" applyNumberFormat="1" applyFont="1" applyBorder="1" applyAlignment="1" applyProtection="1">
      <alignment horizontal="center" vertical="center" wrapText="1"/>
    </xf>
    <xf numFmtId="0" fontId="25" fillId="0" borderId="10" xfId="0" applyNumberFormat="1" applyFont="1" applyFill="1" applyBorder="1" applyAlignment="1" applyProtection="1">
      <alignment horizontal="left" vertical="center" wrapText="1"/>
    </xf>
    <xf numFmtId="0" fontId="25" fillId="0" borderId="11" xfId="0" applyNumberFormat="1" applyFont="1" applyFill="1" applyBorder="1" applyAlignment="1" applyProtection="1">
      <alignment horizontal="left" vertical="center" wrapText="1"/>
    </xf>
    <xf numFmtId="0" fontId="25" fillId="0" borderId="13" xfId="0" applyNumberFormat="1" applyFont="1" applyFill="1" applyBorder="1" applyAlignment="1" applyProtection="1">
      <alignment horizontal="left" vertical="center"/>
    </xf>
    <xf numFmtId="0" fontId="25" fillId="0" borderId="18" xfId="0" applyNumberFormat="1" applyFont="1" applyFill="1" applyBorder="1" applyAlignment="1" applyProtection="1">
      <alignment horizontal="left" vertical="center"/>
    </xf>
    <xf numFmtId="0" fontId="25" fillId="0" borderId="11" xfId="0" applyNumberFormat="1" applyFont="1" applyFill="1" applyBorder="1" applyAlignment="1" applyProtection="1">
      <alignment horizontal="center" vertical="center" wrapText="1"/>
    </xf>
    <xf numFmtId="0" fontId="25" fillId="0" borderId="13" xfId="0" applyNumberFormat="1" applyFont="1" applyFill="1" applyBorder="1" applyAlignment="1" applyProtection="1">
      <alignment horizontal="center" vertical="center"/>
    </xf>
    <xf numFmtId="0" fontId="25" fillId="0" borderId="18" xfId="0" applyNumberFormat="1" applyFont="1" applyFill="1" applyBorder="1" applyAlignment="1" applyProtection="1">
      <alignment horizontal="center" vertical="center"/>
    </xf>
    <xf numFmtId="0" fontId="25" fillId="0" borderId="13" xfId="0" applyNumberFormat="1" applyFont="1" applyFill="1" applyBorder="1" applyAlignment="1" applyProtection="1">
      <alignment horizontal="left" vertical="center" wrapText="1"/>
    </xf>
    <xf numFmtId="0" fontId="25" fillId="0" borderId="18" xfId="0" applyNumberFormat="1" applyFont="1" applyFill="1" applyBorder="1" applyAlignment="1" applyProtection="1">
      <alignment horizontal="left" vertical="center" wrapText="1"/>
    </xf>
    <xf numFmtId="0" fontId="25" fillId="0" borderId="10" xfId="0" applyNumberFormat="1" applyFont="1" applyFill="1" applyBorder="1" applyAlignment="1" applyProtection="1">
      <alignment vertical="center" wrapText="1"/>
    </xf>
    <xf numFmtId="0" fontId="25" fillId="0" borderId="10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/>
    </xf>
    <xf numFmtId="0" fontId="27" fillId="0" borderId="16" xfId="0" applyNumberFormat="1" applyFont="1" applyFill="1" applyBorder="1" applyAlignment="1" applyProtection="1">
      <alignment horizontal="center" vertical="center"/>
    </xf>
    <xf numFmtId="0" fontId="27" fillId="0" borderId="12" xfId="0" applyNumberFormat="1" applyFont="1" applyFill="1" applyBorder="1" applyAlignment="1" applyProtection="1">
      <alignment horizontal="center" vertical="center"/>
    </xf>
    <xf numFmtId="0" fontId="27" fillId="0" borderId="17" xfId="0" applyNumberFormat="1" applyFont="1" applyBorder="1" applyAlignment="1" applyProtection="1">
      <alignment horizontal="center" vertical="center"/>
    </xf>
    <xf numFmtId="0" fontId="27" fillId="0" borderId="16" xfId="0" applyNumberFormat="1" applyFont="1" applyBorder="1" applyAlignment="1" applyProtection="1">
      <alignment horizontal="center" vertical="center"/>
    </xf>
    <xf numFmtId="0" fontId="27" fillId="0" borderId="12" xfId="0" applyNumberFormat="1" applyFont="1" applyBorder="1" applyAlignment="1" applyProtection="1">
      <alignment horizontal="center" vertical="center"/>
    </xf>
    <xf numFmtId="0" fontId="25" fillId="0" borderId="17" xfId="0" applyNumberFormat="1" applyFont="1" applyBorder="1" applyAlignment="1" applyProtection="1">
      <alignment vertical="center" wrapText="1"/>
    </xf>
    <xf numFmtId="0" fontId="25" fillId="0" borderId="16" xfId="0" applyNumberFormat="1" applyFont="1" applyBorder="1" applyAlignment="1" applyProtection="1">
      <alignment vertical="center" wrapText="1"/>
    </xf>
    <xf numFmtId="0" fontId="25" fillId="0" borderId="12" xfId="0" applyNumberFormat="1" applyFont="1" applyBorder="1" applyAlignment="1" applyProtection="1">
      <alignment vertical="center" wrapText="1"/>
    </xf>
    <xf numFmtId="14" fontId="27" fillId="0" borderId="25" xfId="0" applyNumberFormat="1" applyFont="1" applyBorder="1" applyAlignment="1" applyProtection="1">
      <alignment horizontal="right"/>
      <protection locked="0"/>
    </xf>
    <xf numFmtId="0" fontId="27" fillId="26" borderId="10" xfId="0" applyNumberFormat="1" applyFont="1" applyFill="1" applyBorder="1" applyAlignment="1" applyProtection="1">
      <alignment horizontal="center" vertical="center" wrapText="1"/>
    </xf>
    <xf numFmtId="0" fontId="28" fillId="0" borderId="17" xfId="0" applyNumberFormat="1" applyFont="1" applyFill="1" applyBorder="1" applyAlignment="1" applyProtection="1">
      <alignment horizontal="center" vertical="center"/>
    </xf>
    <xf numFmtId="0" fontId="28" fillId="0" borderId="16" xfId="0" applyNumberFormat="1" applyFont="1" applyFill="1" applyBorder="1" applyAlignment="1" applyProtection="1">
      <alignment horizontal="center" vertical="center"/>
    </xf>
    <xf numFmtId="0" fontId="28" fillId="0" borderId="12" xfId="0" applyNumberFormat="1" applyFont="1" applyFill="1" applyBorder="1" applyAlignment="1" applyProtection="1">
      <alignment horizontal="center" vertical="center"/>
    </xf>
    <xf numFmtId="0" fontId="39" fillId="0" borderId="0" xfId="0" applyFont="1" applyAlignment="1" applyProtection="1">
      <alignment horizontal="center" vertical="center"/>
    </xf>
    <xf numFmtId="0" fontId="41" fillId="0" borderId="0" xfId="0" applyFont="1" applyAlignment="1" applyProtection="1">
      <alignment horizontal="center" vertical="center"/>
    </xf>
    <xf numFmtId="0" fontId="27" fillId="0" borderId="22" xfId="0" applyFont="1" applyBorder="1" applyAlignment="1" applyProtection="1">
      <alignment horizontal="center"/>
    </xf>
    <xf numFmtId="0" fontId="26" fillId="0" borderId="0" xfId="0" applyFont="1" applyBorder="1" applyAlignment="1" applyProtection="1">
      <alignment horizontal="center" vertical="justify" wrapText="1"/>
    </xf>
    <xf numFmtId="0" fontId="25" fillId="0" borderId="10" xfId="0" applyFont="1" applyBorder="1" applyAlignment="1" applyProtection="1">
      <alignment vertical="center" wrapText="1"/>
    </xf>
    <xf numFmtId="0" fontId="25" fillId="0" borderId="17" xfId="0" applyNumberFormat="1" applyFont="1" applyBorder="1" applyAlignment="1" applyProtection="1">
      <alignment horizontal="left" wrapText="1"/>
    </xf>
    <xf numFmtId="0" fontId="25" fillId="0" borderId="16" xfId="0" applyNumberFormat="1" applyFont="1" applyBorder="1" applyAlignment="1" applyProtection="1">
      <alignment horizontal="left" wrapText="1"/>
    </xf>
    <xf numFmtId="0" fontId="25" fillId="0" borderId="12" xfId="0" applyNumberFormat="1" applyFont="1" applyBorder="1" applyAlignment="1" applyProtection="1">
      <alignment horizontal="left" wrapText="1"/>
    </xf>
    <xf numFmtId="0" fontId="25" fillId="0" borderId="17" xfId="0" applyNumberFormat="1" applyFont="1" applyBorder="1" applyAlignment="1">
      <alignment vertical="center" wrapText="1"/>
    </xf>
    <xf numFmtId="0" fontId="25" fillId="0" borderId="16" xfId="0" applyNumberFormat="1" applyFont="1" applyBorder="1" applyAlignment="1">
      <alignment vertical="center" wrapText="1"/>
    </xf>
    <xf numFmtId="0" fontId="25" fillId="0" borderId="12" xfId="0" applyNumberFormat="1" applyFont="1" applyBorder="1" applyAlignment="1">
      <alignment vertical="center" wrapText="1"/>
    </xf>
    <xf numFmtId="0" fontId="27" fillId="24" borderId="17" xfId="0" applyNumberFormat="1" applyFont="1" applyFill="1" applyBorder="1" applyAlignment="1">
      <alignment horizontal="center" vertical="center" wrapText="1"/>
    </xf>
    <xf numFmtId="0" fontId="27" fillId="24" borderId="16" xfId="0" applyNumberFormat="1" applyFont="1" applyFill="1" applyBorder="1" applyAlignment="1">
      <alignment horizontal="center" vertical="center" wrapText="1"/>
    </xf>
    <xf numFmtId="0" fontId="27" fillId="24" borderId="12" xfId="0" applyNumberFormat="1" applyFont="1" applyFill="1" applyBorder="1" applyAlignment="1">
      <alignment horizontal="center" vertical="center" wrapText="1"/>
    </xf>
    <xf numFmtId="0" fontId="28" fillId="0" borderId="17" xfId="0" applyNumberFormat="1" applyFont="1" applyBorder="1" applyAlignment="1">
      <alignment horizontal="center"/>
    </xf>
    <xf numFmtId="0" fontId="28" fillId="0" borderId="16" xfId="0" applyNumberFormat="1" applyFont="1" applyBorder="1" applyAlignment="1">
      <alignment horizontal="center"/>
    </xf>
    <xf numFmtId="0" fontId="28" fillId="0" borderId="12" xfId="0" applyNumberFormat="1" applyFont="1" applyBorder="1" applyAlignment="1">
      <alignment horizontal="center"/>
    </xf>
    <xf numFmtId="0" fontId="25" fillId="0" borderId="10" xfId="0" applyNumberFormat="1" applyFont="1" applyBorder="1" applyAlignment="1">
      <alignment vertical="justify" wrapText="1"/>
    </xf>
    <xf numFmtId="0" fontId="25" fillId="0" borderId="10" xfId="0" applyNumberFormat="1" applyFont="1" applyBorder="1" applyAlignment="1">
      <alignment vertical="justify"/>
    </xf>
    <xf numFmtId="0" fontId="25" fillId="0" borderId="10" xfId="0" applyFont="1" applyBorder="1" applyAlignment="1">
      <alignment vertical="justify"/>
    </xf>
    <xf numFmtId="0" fontId="25" fillId="0" borderId="10" xfId="0" applyNumberFormat="1" applyFont="1" applyBorder="1" applyAlignment="1">
      <alignment horizontal="center" vertical="justify" wrapText="1"/>
    </xf>
    <xf numFmtId="0" fontId="25" fillId="0" borderId="10" xfId="0" applyNumberFormat="1" applyFont="1" applyBorder="1" applyAlignment="1">
      <alignment horizontal="center" vertical="justify"/>
    </xf>
    <xf numFmtId="0" fontId="25" fillId="0" borderId="10" xfId="0" applyNumberFormat="1" applyFont="1" applyBorder="1" applyAlignment="1">
      <alignment horizontal="left" vertical="justify" wrapText="1"/>
    </xf>
    <xf numFmtId="0" fontId="25" fillId="0" borderId="10" xfId="0" applyNumberFormat="1" applyFont="1" applyBorder="1" applyAlignment="1">
      <alignment horizontal="left" vertical="justify"/>
    </xf>
    <xf numFmtId="0" fontId="25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left" vertical="justify"/>
    </xf>
    <xf numFmtId="0" fontId="25" fillId="0" borderId="10" xfId="0" applyFont="1" applyBorder="1" applyAlignment="1">
      <alignment horizontal="center" vertical="justify"/>
    </xf>
    <xf numFmtId="0" fontId="25" fillId="0" borderId="10" xfId="0" applyNumberFormat="1" applyFont="1" applyFill="1" applyBorder="1" applyAlignment="1">
      <alignment vertical="center"/>
    </xf>
    <xf numFmtId="0" fontId="25" fillId="0" borderId="10" xfId="0" applyNumberFormat="1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left" vertical="center"/>
    </xf>
    <xf numFmtId="0" fontId="25" fillId="0" borderId="13" xfId="0" applyNumberFormat="1" applyFont="1" applyBorder="1" applyAlignment="1">
      <alignment horizontal="left" vertical="center"/>
    </xf>
    <xf numFmtId="0" fontId="25" fillId="0" borderId="18" xfId="0" applyNumberFormat="1" applyFont="1" applyBorder="1" applyAlignment="1">
      <alignment horizontal="left" vertical="center"/>
    </xf>
    <xf numFmtId="0" fontId="27" fillId="26" borderId="17" xfId="0" applyNumberFormat="1" applyFont="1" applyFill="1" applyBorder="1" applyAlignment="1">
      <alignment horizontal="center" vertical="center"/>
    </xf>
    <xf numFmtId="0" fontId="25" fillId="0" borderId="10" xfId="0" applyNumberFormat="1" applyFont="1" applyBorder="1" applyAlignment="1">
      <alignment horizontal="left"/>
    </xf>
    <xf numFmtId="0" fontId="25" fillId="0" borderId="10" xfId="0" applyFont="1" applyBorder="1" applyAlignment="1"/>
    <xf numFmtId="0" fontId="25" fillId="0" borderId="10" xfId="0" applyNumberFormat="1" applyFont="1" applyFill="1" applyBorder="1" applyAlignment="1">
      <alignment horizontal="left"/>
    </xf>
    <xf numFmtId="0" fontId="25" fillId="0" borderId="10" xfId="0" applyFont="1" applyFill="1" applyBorder="1" applyAlignment="1"/>
    <xf numFmtId="0" fontId="27" fillId="24" borderId="17" xfId="0" applyNumberFormat="1" applyFont="1" applyFill="1" applyBorder="1" applyAlignment="1">
      <alignment horizontal="center" vertical="center"/>
    </xf>
    <xf numFmtId="0" fontId="27" fillId="24" borderId="16" xfId="0" applyNumberFormat="1" applyFont="1" applyFill="1" applyBorder="1" applyAlignment="1">
      <alignment horizontal="center" vertical="center"/>
    </xf>
    <xf numFmtId="0" fontId="27" fillId="24" borderId="12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justify" wrapText="1"/>
    </xf>
    <xf numFmtId="0" fontId="25" fillId="0" borderId="10" xfId="0" applyFont="1" applyFill="1" applyBorder="1"/>
    <xf numFmtId="0" fontId="25" fillId="0" borderId="10" xfId="0" applyFont="1" applyBorder="1" applyAlignment="1">
      <alignment vertical="justify" wrapText="1"/>
    </xf>
    <xf numFmtId="0" fontId="25" fillId="0" borderId="11" xfId="0" applyNumberFormat="1" applyFont="1" applyBorder="1" applyAlignment="1">
      <alignment horizontal="left" vertical="justify"/>
    </xf>
    <xf numFmtId="0" fontId="25" fillId="0" borderId="13" xfId="0" applyNumberFormat="1" applyFont="1" applyBorder="1" applyAlignment="1">
      <alignment horizontal="left" vertical="justify"/>
    </xf>
    <xf numFmtId="0" fontId="25" fillId="0" borderId="13" xfId="0" applyFont="1" applyBorder="1" applyAlignment="1">
      <alignment horizontal="left" vertical="justify"/>
    </xf>
    <xf numFmtId="0" fontId="25" fillId="0" borderId="18" xfId="0" applyFont="1" applyBorder="1" applyAlignment="1">
      <alignment horizontal="left" vertical="justify"/>
    </xf>
    <xf numFmtId="0" fontId="25" fillId="0" borderId="11" xfId="0" applyNumberFormat="1" applyFont="1" applyBorder="1" applyAlignment="1">
      <alignment horizontal="center" vertical="justify" wrapText="1"/>
    </xf>
    <xf numFmtId="0" fontId="25" fillId="0" borderId="13" xfId="0" applyNumberFormat="1" applyFont="1" applyBorder="1" applyAlignment="1">
      <alignment horizontal="center" vertical="justify"/>
    </xf>
    <xf numFmtId="0" fontId="25" fillId="0" borderId="13" xfId="0" applyFont="1" applyBorder="1" applyAlignment="1">
      <alignment horizontal="center" vertical="justify"/>
    </xf>
    <xf numFmtId="0" fontId="25" fillId="0" borderId="18" xfId="0" applyFont="1" applyBorder="1" applyAlignment="1">
      <alignment horizontal="center" vertical="justify"/>
    </xf>
    <xf numFmtId="0" fontId="25" fillId="0" borderId="10" xfId="0" applyFont="1" applyBorder="1"/>
    <xf numFmtId="0" fontId="25" fillId="0" borderId="10" xfId="0" applyNumberFormat="1" applyFont="1" applyFill="1" applyBorder="1" applyAlignment="1">
      <alignment horizontal="left" vertical="justify"/>
    </xf>
    <xf numFmtId="0" fontId="25" fillId="0" borderId="10" xfId="0" applyFont="1" applyFill="1" applyBorder="1" applyAlignment="1">
      <alignment horizontal="left" vertical="justify"/>
    </xf>
    <xf numFmtId="0" fontId="25" fillId="0" borderId="10" xfId="0" applyNumberFormat="1" applyFont="1" applyFill="1" applyBorder="1" applyAlignment="1">
      <alignment horizontal="center" vertical="justify" wrapText="1"/>
    </xf>
    <xf numFmtId="0" fontId="25" fillId="0" borderId="10" xfId="0" applyNumberFormat="1" applyFont="1" applyFill="1" applyBorder="1" applyAlignment="1">
      <alignment horizontal="center" vertical="justify"/>
    </xf>
    <xf numFmtId="0" fontId="25" fillId="0" borderId="10" xfId="0" applyFont="1" applyFill="1" applyBorder="1" applyAlignment="1">
      <alignment horizontal="center" vertical="justify"/>
    </xf>
    <xf numFmtId="0" fontId="28" fillId="0" borderId="17" xfId="0" applyNumberFormat="1" applyFont="1" applyFill="1" applyBorder="1" applyAlignment="1">
      <alignment horizontal="center"/>
    </xf>
    <xf numFmtId="0" fontId="28" fillId="0" borderId="16" xfId="0" applyNumberFormat="1" applyFont="1" applyFill="1" applyBorder="1" applyAlignment="1">
      <alignment horizontal="center"/>
    </xf>
    <xf numFmtId="0" fontId="28" fillId="0" borderId="12" xfId="0" applyNumberFormat="1" applyFont="1" applyFill="1" applyBorder="1" applyAlignment="1">
      <alignment horizontal="center"/>
    </xf>
    <xf numFmtId="0" fontId="25" fillId="0" borderId="10" xfId="0" applyFont="1" applyBorder="1" applyAlignment="1">
      <alignment horizontal="left" vertical="center"/>
    </xf>
    <xf numFmtId="0" fontId="25" fillId="0" borderId="17" xfId="0" applyNumberFormat="1" applyFont="1" applyBorder="1" applyAlignment="1">
      <alignment vertical="center"/>
    </xf>
    <xf numFmtId="0" fontId="25" fillId="0" borderId="16" xfId="0" applyNumberFormat="1" applyFont="1" applyBorder="1" applyAlignment="1">
      <alignment vertical="center"/>
    </xf>
    <xf numFmtId="0" fontId="25" fillId="0" borderId="12" xfId="0" applyNumberFormat="1" applyFont="1" applyBorder="1" applyAlignment="1">
      <alignment vertical="center"/>
    </xf>
    <xf numFmtId="0" fontId="25" fillId="0" borderId="11" xfId="0" applyNumberFormat="1" applyFont="1" applyBorder="1" applyAlignment="1">
      <alignment horizontal="left" vertical="justify" wrapText="1"/>
    </xf>
    <xf numFmtId="0" fontId="25" fillId="0" borderId="10" xfId="0" applyFont="1" applyBorder="1" applyAlignment="1">
      <alignment vertical="center"/>
    </xf>
    <xf numFmtId="0" fontId="25" fillId="0" borderId="10" xfId="0" applyNumberFormat="1" applyFont="1" applyBorder="1" applyAlignment="1">
      <alignment horizontal="center" vertical="center" wrapText="1"/>
    </xf>
    <xf numFmtId="0" fontId="25" fillId="0" borderId="17" xfId="0" applyNumberFormat="1" applyFont="1" applyFill="1" applyBorder="1" applyAlignment="1">
      <alignment vertical="center" wrapText="1"/>
    </xf>
    <xf numFmtId="0" fontId="25" fillId="0" borderId="16" xfId="0" applyNumberFormat="1" applyFont="1" applyFill="1" applyBorder="1" applyAlignment="1">
      <alignment vertical="center" wrapText="1"/>
    </xf>
    <xf numFmtId="0" fontId="25" fillId="0" borderId="12" xfId="0" applyNumberFormat="1" applyFont="1" applyFill="1" applyBorder="1" applyAlignment="1">
      <alignment vertical="center" wrapText="1"/>
    </xf>
    <xf numFmtId="0" fontId="25" fillId="0" borderId="17" xfId="0" applyNumberFormat="1" applyFont="1" applyBorder="1" applyAlignment="1"/>
    <xf numFmtId="0" fontId="25" fillId="0" borderId="16" xfId="0" applyNumberFormat="1" applyFont="1" applyBorder="1" applyAlignment="1"/>
    <xf numFmtId="0" fontId="25" fillId="0" borderId="12" xfId="0" applyNumberFormat="1" applyFont="1" applyBorder="1" applyAlignment="1"/>
    <xf numFmtId="0" fontId="25" fillId="0" borderId="17" xfId="0" applyNumberFormat="1" applyFont="1" applyBorder="1" applyAlignment="1">
      <alignment wrapText="1"/>
    </xf>
    <xf numFmtId="0" fontId="25" fillId="0" borderId="16" xfId="0" applyNumberFormat="1" applyFont="1" applyBorder="1" applyAlignment="1">
      <alignment wrapText="1"/>
    </xf>
    <xf numFmtId="0" fontId="25" fillId="0" borderId="12" xfId="0" applyNumberFormat="1" applyFont="1" applyBorder="1" applyAlignment="1">
      <alignment wrapText="1"/>
    </xf>
    <xf numFmtId="0" fontId="25" fillId="0" borderId="17" xfId="0" applyNumberFormat="1" applyFont="1" applyFill="1" applyBorder="1" applyAlignment="1"/>
    <xf numFmtId="0" fontId="25" fillId="0" borderId="16" xfId="0" applyNumberFormat="1" applyFont="1" applyFill="1" applyBorder="1" applyAlignment="1"/>
    <xf numFmtId="0" fontId="25" fillId="0" borderId="12" xfId="0" applyNumberFormat="1" applyFont="1" applyFill="1" applyBorder="1" applyAlignment="1"/>
    <xf numFmtId="0" fontId="25" fillId="0" borderId="17" xfId="0" applyNumberFormat="1" applyFont="1" applyFill="1" applyBorder="1"/>
    <xf numFmtId="0" fontId="25" fillId="0" borderId="16" xfId="0" applyNumberFormat="1" applyFont="1" applyFill="1" applyBorder="1"/>
    <xf numFmtId="0" fontId="25" fillId="0" borderId="12" xfId="0" applyNumberFormat="1" applyFont="1" applyFill="1" applyBorder="1"/>
    <xf numFmtId="0" fontId="25" fillId="0" borderId="17" xfId="0" applyNumberFormat="1" applyFont="1" applyBorder="1"/>
    <xf numFmtId="0" fontId="25" fillId="0" borderId="16" xfId="0" applyNumberFormat="1" applyFont="1" applyBorder="1"/>
    <xf numFmtId="0" fontId="25" fillId="0" borderId="12" xfId="0" applyNumberFormat="1" applyFont="1" applyBorder="1"/>
    <xf numFmtId="0" fontId="25" fillId="0" borderId="17" xfId="0" applyNumberFormat="1" applyFont="1" applyBorder="1" applyAlignment="1">
      <alignment horizontal="left"/>
    </xf>
    <xf numFmtId="0" fontId="25" fillId="0" borderId="16" xfId="0" applyNumberFormat="1" applyFont="1" applyBorder="1" applyAlignment="1">
      <alignment horizontal="left"/>
    </xf>
    <xf numFmtId="0" fontId="25" fillId="0" borderId="12" xfId="0" applyNumberFormat="1" applyFont="1" applyBorder="1" applyAlignment="1">
      <alignment horizontal="left"/>
    </xf>
    <xf numFmtId="0" fontId="25" fillId="0" borderId="11" xfId="0" applyNumberFormat="1" applyFont="1" applyBorder="1" applyAlignment="1">
      <alignment horizontal="left" vertical="center"/>
    </xf>
    <xf numFmtId="0" fontId="25" fillId="0" borderId="17" xfId="0" applyNumberFormat="1" applyFont="1" applyFill="1" applyBorder="1" applyAlignment="1">
      <alignment horizontal="left"/>
    </xf>
    <xf numFmtId="0" fontId="25" fillId="0" borderId="16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27" fillId="0" borderId="17" xfId="0" applyNumberFormat="1" applyFont="1" applyFill="1" applyBorder="1" applyAlignment="1">
      <alignment horizontal="center" vertical="center"/>
    </xf>
    <xf numFmtId="0" fontId="27" fillId="0" borderId="16" xfId="0" applyNumberFormat="1" applyFont="1" applyFill="1" applyBorder="1" applyAlignment="1">
      <alignment horizontal="center" vertical="center"/>
    </xf>
    <xf numFmtId="0" fontId="27" fillId="0" borderId="12" xfId="0" applyNumberFormat="1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30" fillId="0" borderId="17" xfId="0" applyNumberFormat="1" applyFont="1" applyBorder="1" applyAlignment="1">
      <alignment horizontal="center" vertical="center"/>
    </xf>
    <xf numFmtId="0" fontId="30" fillId="0" borderId="16" xfId="0" applyNumberFormat="1" applyFont="1" applyBorder="1" applyAlignment="1">
      <alignment horizontal="center" vertical="center"/>
    </xf>
    <xf numFmtId="0" fontId="30" fillId="0" borderId="12" xfId="0" applyNumberFormat="1" applyFont="1" applyBorder="1" applyAlignment="1">
      <alignment horizontal="center" vertical="center"/>
    </xf>
    <xf numFmtId="0" fontId="27" fillId="26" borderId="17" xfId="0" applyNumberFormat="1" applyFont="1" applyFill="1" applyBorder="1" applyAlignment="1">
      <alignment horizontal="right" vertical="center" wrapText="1" indent="6"/>
    </xf>
    <xf numFmtId="0" fontId="27" fillId="26" borderId="16" xfId="0" applyNumberFormat="1" applyFont="1" applyFill="1" applyBorder="1" applyAlignment="1">
      <alignment horizontal="right" vertical="center" indent="6"/>
    </xf>
    <xf numFmtId="0" fontId="27" fillId="26" borderId="12" xfId="0" applyNumberFormat="1" applyFont="1" applyFill="1" applyBorder="1" applyAlignment="1">
      <alignment horizontal="right" vertical="center" indent="6"/>
    </xf>
    <xf numFmtId="0" fontId="27" fillId="0" borderId="17" xfId="0" applyNumberFormat="1" applyFont="1" applyBorder="1" applyAlignment="1">
      <alignment horizontal="center" vertical="center"/>
    </xf>
    <xf numFmtId="0" fontId="27" fillId="0" borderId="16" xfId="0" applyNumberFormat="1" applyFont="1" applyBorder="1" applyAlignment="1">
      <alignment horizontal="center" vertical="center"/>
    </xf>
    <xf numFmtId="0" fontId="27" fillId="0" borderId="12" xfId="0" applyNumberFormat="1" applyFont="1" applyBorder="1" applyAlignment="1">
      <alignment horizontal="center" vertical="center"/>
    </xf>
    <xf numFmtId="0" fontId="27" fillId="25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justify" wrapText="1"/>
    </xf>
    <xf numFmtId="0" fontId="28" fillId="0" borderId="17" xfId="0" applyNumberFormat="1" applyFont="1" applyBorder="1" applyAlignment="1">
      <alignment horizontal="center" vertical="center" wrapText="1"/>
    </xf>
    <xf numFmtId="0" fontId="28" fillId="0" borderId="16" xfId="0" applyNumberFormat="1" applyFont="1" applyBorder="1" applyAlignment="1">
      <alignment horizontal="center" vertical="center" wrapText="1"/>
    </xf>
    <xf numFmtId="0" fontId="28" fillId="0" borderId="12" xfId="0" applyNumberFormat="1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14" xfId="0" applyNumberFormat="1" applyFont="1" applyBorder="1" applyAlignment="1">
      <alignment horizontal="left" vertical="center" wrapText="1"/>
    </xf>
    <xf numFmtId="0" fontId="25" fillId="0" borderId="15" xfId="0" applyNumberFormat="1" applyFont="1" applyBorder="1" applyAlignment="1">
      <alignment horizontal="left" vertical="center" wrapText="1"/>
    </xf>
    <xf numFmtId="0" fontId="25" fillId="0" borderId="19" xfId="0" applyNumberFormat="1" applyFont="1" applyBorder="1" applyAlignment="1">
      <alignment horizontal="left" vertical="center" wrapText="1"/>
    </xf>
    <xf numFmtId="0" fontId="25" fillId="0" borderId="29" xfId="0" applyNumberFormat="1" applyFont="1" applyBorder="1" applyAlignment="1">
      <alignment horizontal="left" vertical="center" wrapText="1"/>
    </xf>
    <xf numFmtId="0" fontId="25" fillId="0" borderId="0" xfId="0" applyNumberFormat="1" applyFont="1" applyBorder="1" applyAlignment="1">
      <alignment horizontal="left" vertical="center" wrapText="1"/>
    </xf>
    <xf numFmtId="0" fontId="25" fillId="0" borderId="30" xfId="0" applyNumberFormat="1" applyFont="1" applyBorder="1" applyAlignment="1">
      <alignment horizontal="left" vertical="center" wrapText="1"/>
    </xf>
    <xf numFmtId="0" fontId="25" fillId="0" borderId="20" xfId="0" applyNumberFormat="1" applyFont="1" applyBorder="1" applyAlignment="1">
      <alignment horizontal="left" vertical="center" wrapText="1"/>
    </xf>
    <xf numFmtId="0" fontId="25" fillId="0" borderId="22" xfId="0" applyNumberFormat="1" applyFont="1" applyBorder="1" applyAlignment="1">
      <alignment horizontal="left" vertical="center" wrapText="1"/>
    </xf>
    <xf numFmtId="0" fontId="25" fillId="0" borderId="21" xfId="0" applyNumberFormat="1" applyFont="1" applyBorder="1" applyAlignment="1">
      <alignment horizontal="left"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5" fillId="0" borderId="18" xfId="0" applyFont="1" applyBorder="1" applyAlignment="1">
      <alignment vertical="center"/>
    </xf>
    <xf numFmtId="0" fontId="25" fillId="0" borderId="0" xfId="0" applyFont="1" applyAlignment="1">
      <alignment horizontal="left" vertical="center" wrapText="1"/>
    </xf>
    <xf numFmtId="49" fontId="25" fillId="0" borderId="0" xfId="0" applyNumberFormat="1" applyFont="1" applyAlignment="1">
      <alignment horizontal="left" wrapText="1"/>
    </xf>
    <xf numFmtId="0" fontId="29" fillId="0" borderId="0" xfId="0" applyFont="1" applyAlignment="1">
      <alignment horizontal="center"/>
    </xf>
    <xf numFmtId="0" fontId="25" fillId="0" borderId="15" xfId="0" applyFont="1" applyBorder="1" applyAlignment="1">
      <alignment horizontal="left" wrapText="1"/>
    </xf>
    <xf numFmtId="49" fontId="47" fillId="0" borderId="0" xfId="0" applyNumberFormat="1" applyFont="1" applyAlignment="1">
      <alignment horizontal="left" vertical="center" wrapText="1"/>
    </xf>
    <xf numFmtId="14" fontId="27" fillId="0" borderId="0" xfId="0" applyNumberFormat="1" applyFont="1" applyBorder="1" applyAlignment="1" applyProtection="1">
      <alignment horizontal="right"/>
      <protection locked="0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wrapText="1"/>
    </xf>
  </cellXfs>
  <cellStyles count="56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Standard_GERÄTE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48" builtinId="8"/>
    <cellStyle name="Гиперссылка 3" xfId="29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11" xfId="45"/>
    <cellStyle name="Обычный 14" xfId="46"/>
    <cellStyle name="Обычный 18" xfId="47"/>
    <cellStyle name="Обычный 2" xfId="49"/>
    <cellStyle name="Обычный 3" xfId="50"/>
    <cellStyle name="Обычный 3 2" xfId="55"/>
    <cellStyle name="Обычный 4" xfId="51"/>
    <cellStyle name="Обычный 4 2 3 3 2" xfId="38"/>
    <cellStyle name="Обычный 5" xfId="52"/>
    <cellStyle name="Обычный 6" xfId="53"/>
    <cellStyle name="Плохой" xfId="39" builtinId="27" customBuiltin="1"/>
    <cellStyle name="Пояснение" xfId="40" builtinId="53" customBuiltin="1"/>
    <cellStyle name="Примечание" xfId="41" builtinId="10" customBuiltin="1"/>
    <cellStyle name="Процентный 2" xfId="54"/>
    <cellStyle name="Связанная ячейка" xfId="42" builtinId="24" customBuiltin="1"/>
    <cellStyle name="Текст предупреждения" xfId="43" builtinId="11" customBuiltin="1"/>
    <cellStyle name="Хороший" xfId="44" builtinId="26" customBuiltin="1"/>
  </cellStyles>
  <dxfs count="0"/>
  <tableStyles count="0" defaultTableStyle="TableStyleMedium2" defaultPivotStyle="PivotStyleLight16"/>
  <colors>
    <mruColors>
      <color rgb="FFFFFF8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eg"/><Relationship Id="rId2" Type="http://schemas.openxmlformats.org/officeDocument/2006/relationships/image" Target="../media/image96.jpeg"/><Relationship Id="rId1" Type="http://schemas.openxmlformats.org/officeDocument/2006/relationships/image" Target="../media/image95.jpeg"/><Relationship Id="rId6" Type="http://schemas.openxmlformats.org/officeDocument/2006/relationships/image" Target="../media/image99.gif"/><Relationship Id="rId5" Type="http://schemas.openxmlformats.org/officeDocument/2006/relationships/image" Target="../media/image1.png"/><Relationship Id="rId4" Type="http://schemas.openxmlformats.org/officeDocument/2006/relationships/image" Target="../media/image9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.png"/><Relationship Id="rId1" Type="http://schemas.openxmlformats.org/officeDocument/2006/relationships/image" Target="../media/image100.png"/><Relationship Id="rId4" Type="http://schemas.openxmlformats.org/officeDocument/2006/relationships/image" Target="../media/image10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gif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5.png"/><Relationship Id="rId9" Type="http://schemas.openxmlformats.org/officeDocument/2006/relationships/image" Target="../media/image1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9.gif"/><Relationship Id="rId5" Type="http://schemas.openxmlformats.org/officeDocument/2006/relationships/image" Target="../media/image22.png"/><Relationship Id="rId4" Type="http://schemas.openxmlformats.org/officeDocument/2006/relationships/image" Target="../media/image21.jpe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16.png"/><Relationship Id="rId7" Type="http://schemas.openxmlformats.org/officeDocument/2006/relationships/image" Target="../media/image25.png"/><Relationship Id="rId2" Type="http://schemas.openxmlformats.org/officeDocument/2006/relationships/image" Target="../media/image1.png"/><Relationship Id="rId1" Type="http://schemas.openxmlformats.org/officeDocument/2006/relationships/image" Target="../media/image9.gif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image" Target="../media/image39.png"/><Relationship Id="rId3" Type="http://schemas.openxmlformats.org/officeDocument/2006/relationships/image" Target="../media/image29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28.png"/><Relationship Id="rId16" Type="http://schemas.openxmlformats.org/officeDocument/2006/relationships/image" Target="../media/image1.png"/><Relationship Id="rId1" Type="http://schemas.openxmlformats.org/officeDocument/2006/relationships/image" Target="../media/image27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26" Type="http://schemas.openxmlformats.org/officeDocument/2006/relationships/image" Target="../media/image64.png"/><Relationship Id="rId3" Type="http://schemas.openxmlformats.org/officeDocument/2006/relationships/image" Target="../media/image40.png"/><Relationship Id="rId21" Type="http://schemas.openxmlformats.org/officeDocument/2006/relationships/image" Target="../media/image59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5" Type="http://schemas.openxmlformats.org/officeDocument/2006/relationships/image" Target="../media/image63.png"/><Relationship Id="rId2" Type="http://schemas.openxmlformats.org/officeDocument/2006/relationships/image" Target="../media/image28.png"/><Relationship Id="rId16" Type="http://schemas.openxmlformats.org/officeDocument/2006/relationships/image" Target="../media/image54.jpeg"/><Relationship Id="rId20" Type="http://schemas.openxmlformats.org/officeDocument/2006/relationships/image" Target="../media/image58.png"/><Relationship Id="rId29" Type="http://schemas.openxmlformats.org/officeDocument/2006/relationships/image" Target="../media/image1.png"/><Relationship Id="rId1" Type="http://schemas.openxmlformats.org/officeDocument/2006/relationships/image" Target="../media/image31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24" Type="http://schemas.openxmlformats.org/officeDocument/2006/relationships/image" Target="../media/image62.jpe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23" Type="http://schemas.openxmlformats.org/officeDocument/2006/relationships/image" Target="../media/image61.jpeg"/><Relationship Id="rId28" Type="http://schemas.openxmlformats.org/officeDocument/2006/relationships/image" Target="../media/image66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Relationship Id="rId22" Type="http://schemas.openxmlformats.org/officeDocument/2006/relationships/image" Target="../media/image60.jpeg"/><Relationship Id="rId27" Type="http://schemas.openxmlformats.org/officeDocument/2006/relationships/image" Target="../media/image6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2" Type="http://schemas.openxmlformats.org/officeDocument/2006/relationships/image" Target="../media/image67.png"/><Relationship Id="rId1" Type="http://schemas.openxmlformats.org/officeDocument/2006/relationships/image" Target="../media/image1.png"/><Relationship Id="rId6" Type="http://schemas.openxmlformats.org/officeDocument/2006/relationships/image" Target="../media/image71.jpeg"/><Relationship Id="rId5" Type="http://schemas.openxmlformats.org/officeDocument/2006/relationships/image" Target="../media/image70.jpeg"/><Relationship Id="rId4" Type="http://schemas.openxmlformats.org/officeDocument/2006/relationships/image" Target="../media/image69.jpeg"/><Relationship Id="rId9" Type="http://schemas.openxmlformats.org/officeDocument/2006/relationships/image" Target="../media/image7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1.png"/><Relationship Id="rId3" Type="http://schemas.openxmlformats.org/officeDocument/2006/relationships/image" Target="../media/image76.png"/><Relationship Id="rId7" Type="http://schemas.openxmlformats.org/officeDocument/2006/relationships/image" Target="../media/image80.jpeg"/><Relationship Id="rId12" Type="http://schemas.openxmlformats.org/officeDocument/2006/relationships/image" Target="../media/image85.png"/><Relationship Id="rId2" Type="http://schemas.openxmlformats.org/officeDocument/2006/relationships/image" Target="../media/image75.jpe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jpeg"/><Relationship Id="rId10" Type="http://schemas.openxmlformats.org/officeDocument/2006/relationships/image" Target="../media/image83.jpeg"/><Relationship Id="rId4" Type="http://schemas.openxmlformats.org/officeDocument/2006/relationships/image" Target="../media/image77.png"/><Relationship Id="rId9" Type="http://schemas.openxmlformats.org/officeDocument/2006/relationships/image" Target="../media/image8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3" Type="http://schemas.openxmlformats.org/officeDocument/2006/relationships/image" Target="../media/image88.jpeg"/><Relationship Id="rId7" Type="http://schemas.openxmlformats.org/officeDocument/2006/relationships/image" Target="../media/image91.png"/><Relationship Id="rId2" Type="http://schemas.openxmlformats.org/officeDocument/2006/relationships/image" Target="../media/image87.jpeg"/><Relationship Id="rId1" Type="http://schemas.openxmlformats.org/officeDocument/2006/relationships/image" Target="../media/image86.jpeg"/><Relationship Id="rId6" Type="http://schemas.openxmlformats.org/officeDocument/2006/relationships/image" Target="../media/image90.png"/><Relationship Id="rId11" Type="http://schemas.openxmlformats.org/officeDocument/2006/relationships/image" Target="../media/image38.jpeg"/><Relationship Id="rId5" Type="http://schemas.openxmlformats.org/officeDocument/2006/relationships/image" Target="../media/image1.png"/><Relationship Id="rId10" Type="http://schemas.openxmlformats.org/officeDocument/2006/relationships/image" Target="../media/image94.png"/><Relationship Id="rId4" Type="http://schemas.openxmlformats.org/officeDocument/2006/relationships/image" Target="../media/image89.jpeg"/><Relationship Id="rId9" Type="http://schemas.openxmlformats.org/officeDocument/2006/relationships/image" Target="../media/image9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276225</xdr:colOff>
      <xdr:row>0</xdr:row>
      <xdr:rowOff>38100</xdr:rowOff>
    </xdr:from>
    <xdr:to>
      <xdr:col>12</xdr:col>
      <xdr:colOff>155298</xdr:colOff>
      <xdr:row>0</xdr:row>
      <xdr:rowOff>532599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3810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39553</xdr:colOff>
      <xdr:row>27</xdr:row>
      <xdr:rowOff>33751</xdr:rowOff>
    </xdr:from>
    <xdr:to>
      <xdr:col>0</xdr:col>
      <xdr:colOff>919593</xdr:colOff>
      <xdr:row>27</xdr:row>
      <xdr:rowOff>635453</xdr:rowOff>
    </xdr:to>
    <xdr:pic>
      <xdr:nvPicPr>
        <xdr:cNvPr id="3" name="Рисунок 2" descr="http://www.climatik.su/img/work/nomencl/s_23243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8722" y="6924032"/>
          <a:ext cx="601702" cy="88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505241</xdr:colOff>
      <xdr:row>9</xdr:row>
      <xdr:rowOff>24847</xdr:rowOff>
    </xdr:from>
    <xdr:to>
      <xdr:col>6</xdr:col>
      <xdr:colOff>788919</xdr:colOff>
      <xdr:row>9</xdr:row>
      <xdr:rowOff>659295</xdr:rowOff>
    </xdr:to>
    <xdr:pic>
      <xdr:nvPicPr>
        <xdr:cNvPr id="4" name="Рисунок 3" descr="http://rosbizinfo.ru/thumbnail.php?size=100&amp;path=http://rosbizinfo.ru/company/pphoto/63/63e/63ea27a2dd1f0cc44a7ebc034c5a1a1d.jpg&amp;fid=272467&amp;md=2d424ffc417e83428d089b52ecb471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218045" y="2824369"/>
          <a:ext cx="954570" cy="634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66056</xdr:colOff>
      <xdr:row>9</xdr:row>
      <xdr:rowOff>66469</xdr:rowOff>
    </xdr:from>
    <xdr:to>
      <xdr:col>1</xdr:col>
      <xdr:colOff>165231</xdr:colOff>
      <xdr:row>9</xdr:row>
      <xdr:rowOff>612915</xdr:rowOff>
    </xdr:to>
    <xdr:pic>
      <xdr:nvPicPr>
        <xdr:cNvPr id="6" name="Рисунок 5" descr="http://www.armatyra.org/published/publicdata/WWWARMATYRAORG/attachments/SC/products_pictures/RD102_V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1496" y="2620551"/>
          <a:ext cx="546446" cy="103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314740</xdr:colOff>
      <xdr:row>27</xdr:row>
      <xdr:rowOff>33132</xdr:rowOff>
    </xdr:from>
    <xdr:to>
      <xdr:col>6</xdr:col>
      <xdr:colOff>786848</xdr:colOff>
      <xdr:row>27</xdr:row>
      <xdr:rowOff>658980</xdr:rowOff>
    </xdr:to>
    <xdr:pic>
      <xdr:nvPicPr>
        <xdr:cNvPr id="7" name="Рисунок 6" descr="http://ufa.pulscen.ru/system/images/product/004/532/805_thumb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436" y="7123045"/>
          <a:ext cx="472108" cy="62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47625</xdr:rowOff>
    </xdr:from>
    <xdr:to>
      <xdr:col>5</xdr:col>
      <xdr:colOff>498198</xdr:colOff>
      <xdr:row>0</xdr:row>
      <xdr:rowOff>542124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144</xdr:row>
      <xdr:rowOff>9526</xdr:rowOff>
    </xdr:from>
    <xdr:to>
      <xdr:col>0</xdr:col>
      <xdr:colOff>561975</xdr:colOff>
      <xdr:row>145</xdr:row>
      <xdr:rowOff>331</xdr:rowOff>
    </xdr:to>
    <xdr:pic>
      <xdr:nvPicPr>
        <xdr:cNvPr id="10" name="Рисунок 9" descr="http://www.energopribor.zp.ua/photos/ldm_rv113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1925301"/>
          <a:ext cx="457199" cy="64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46</xdr:row>
      <xdr:rowOff>9526</xdr:rowOff>
    </xdr:from>
    <xdr:to>
      <xdr:col>0</xdr:col>
      <xdr:colOff>561975</xdr:colOff>
      <xdr:row>47</xdr:row>
      <xdr:rowOff>331</xdr:rowOff>
    </xdr:to>
    <xdr:pic>
      <xdr:nvPicPr>
        <xdr:cNvPr id="11" name="Рисунок 10" descr="http://www.energopribor.zp.ua/photos/ldm_rv113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38976301"/>
          <a:ext cx="457199" cy="64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42656</xdr:colOff>
      <xdr:row>9</xdr:row>
      <xdr:rowOff>24848</xdr:rowOff>
    </xdr:from>
    <xdr:to>
      <xdr:col>0</xdr:col>
      <xdr:colOff>681244</xdr:colOff>
      <xdr:row>9</xdr:row>
      <xdr:rowOff>646664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6" y="2577548"/>
          <a:ext cx="638588" cy="6218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4419600</xdr:colOff>
      <xdr:row>0</xdr:row>
      <xdr:rowOff>47625</xdr:rowOff>
    </xdr:from>
    <xdr:to>
      <xdr:col>3</xdr:col>
      <xdr:colOff>374373</xdr:colOff>
      <xdr:row>0</xdr:row>
      <xdr:rowOff>542124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23</xdr:row>
      <xdr:rowOff>38100</xdr:rowOff>
    </xdr:from>
    <xdr:to>
      <xdr:col>0</xdr:col>
      <xdr:colOff>676275</xdr:colOff>
      <xdr:row>23</xdr:row>
      <xdr:rowOff>647700</xdr:rowOff>
    </xdr:to>
    <xdr:pic>
      <xdr:nvPicPr>
        <xdr:cNvPr id="7" name="Рисунок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4591050"/>
          <a:ext cx="638174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</xdr:row>
      <xdr:rowOff>28575</xdr:rowOff>
    </xdr:from>
    <xdr:to>
      <xdr:col>0</xdr:col>
      <xdr:colOff>628650</xdr:colOff>
      <xdr:row>16</xdr:row>
      <xdr:rowOff>654170</xdr:rowOff>
    </xdr:to>
    <xdr:pic>
      <xdr:nvPicPr>
        <xdr:cNvPr id="9" name="Рисунок 23" descr="Клапан балансировочный ручной 787ОТ/2R 1/2&quot; Kvs=3,94 PN25 BB без изм. нип. (Арт.:CIM 787OT/2R 12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01" t="11749" r="8800" b="17749"/>
        <a:stretch>
          <a:fillRect/>
        </a:stretch>
      </xdr:blipFill>
      <xdr:spPr bwMode="auto">
        <a:xfrm>
          <a:off x="38100" y="4581525"/>
          <a:ext cx="590550" cy="62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4419600</xdr:colOff>
      <xdr:row>0</xdr:row>
      <xdr:rowOff>47625</xdr:rowOff>
    </xdr:from>
    <xdr:to>
      <xdr:col>3</xdr:col>
      <xdr:colOff>374373</xdr:colOff>
      <xdr:row>0</xdr:row>
      <xdr:rowOff>542124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9</xdr:row>
      <xdr:rowOff>28575</xdr:rowOff>
    </xdr:from>
    <xdr:to>
      <xdr:col>0</xdr:col>
      <xdr:colOff>678657</xdr:colOff>
      <xdr:row>9</xdr:row>
      <xdr:rowOff>647700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771775"/>
          <a:ext cx="631031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29306</xdr:colOff>
      <xdr:row>8</xdr:row>
      <xdr:rowOff>14654</xdr:rowOff>
    </xdr:from>
    <xdr:to>
      <xdr:col>0</xdr:col>
      <xdr:colOff>514350</xdr:colOff>
      <xdr:row>8</xdr:row>
      <xdr:rowOff>664148</xdr:rowOff>
    </xdr:to>
    <xdr:pic>
      <xdr:nvPicPr>
        <xdr:cNvPr id="3" name="Рисунок 2" descr="http://valtec.ru/image/goods/full/VT.1831.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6" y="2157779"/>
          <a:ext cx="485044" cy="649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1408044</xdr:colOff>
      <xdr:row>0</xdr:row>
      <xdr:rowOff>49696</xdr:rowOff>
    </xdr:from>
    <xdr:to>
      <xdr:col>5</xdr:col>
      <xdr:colOff>33130</xdr:colOff>
      <xdr:row>0</xdr:row>
      <xdr:rowOff>544195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6196" y="49696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46504</xdr:colOff>
      <xdr:row>8</xdr:row>
      <xdr:rowOff>24093</xdr:rowOff>
    </xdr:from>
    <xdr:to>
      <xdr:col>0</xdr:col>
      <xdr:colOff>819710</xdr:colOff>
      <xdr:row>8</xdr:row>
      <xdr:rowOff>641712</xdr:rowOff>
    </xdr:to>
    <xdr:pic>
      <xdr:nvPicPr>
        <xdr:cNvPr id="13" name="Рисунок 12" descr="http://www.energoportal.ru/uploaded/images/13479-42757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4" y="2167218"/>
          <a:ext cx="773206" cy="61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1228725</xdr:colOff>
      <xdr:row>0</xdr:row>
      <xdr:rowOff>47625</xdr:rowOff>
    </xdr:from>
    <xdr:to>
      <xdr:col>4</xdr:col>
      <xdr:colOff>1717398</xdr:colOff>
      <xdr:row>0</xdr:row>
      <xdr:rowOff>542124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8</xdr:row>
      <xdr:rowOff>28575</xdr:rowOff>
    </xdr:from>
    <xdr:to>
      <xdr:col>0</xdr:col>
      <xdr:colOff>729398</xdr:colOff>
      <xdr:row>8</xdr:row>
      <xdr:rowOff>638175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4743450"/>
          <a:ext cx="69129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1247775</xdr:colOff>
      <xdr:row>0</xdr:row>
      <xdr:rowOff>47625</xdr:rowOff>
    </xdr:from>
    <xdr:to>
      <xdr:col>4</xdr:col>
      <xdr:colOff>1736448</xdr:colOff>
      <xdr:row>0</xdr:row>
      <xdr:rowOff>542124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36</xdr:row>
      <xdr:rowOff>28575</xdr:rowOff>
    </xdr:from>
    <xdr:ext cx="542925" cy="631445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419350"/>
          <a:ext cx="542925" cy="631445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92</xdr:row>
      <xdr:rowOff>28575</xdr:rowOff>
    </xdr:from>
    <xdr:ext cx="542925" cy="631445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419350"/>
          <a:ext cx="542925" cy="631445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26</xdr:row>
      <xdr:rowOff>114300</xdr:rowOff>
    </xdr:from>
    <xdr:ext cx="580952" cy="476191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7334250"/>
          <a:ext cx="580952" cy="476191"/>
        </a:xfrm>
        <a:prstGeom prst="rect">
          <a:avLst/>
        </a:prstGeom>
      </xdr:spPr>
    </xdr:pic>
    <xdr:clientData/>
  </xdr:oneCellAnchor>
  <xdr:oneCellAnchor>
    <xdr:from>
      <xdr:col>0</xdr:col>
      <xdr:colOff>66676</xdr:colOff>
      <xdr:row>27</xdr:row>
      <xdr:rowOff>28575</xdr:rowOff>
    </xdr:from>
    <xdr:ext cx="1200150" cy="576955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6" y="7905750"/>
          <a:ext cx="1200150" cy="577516"/>
        </a:xfrm>
        <a:prstGeom prst="rect">
          <a:avLst/>
        </a:prstGeom>
      </xdr:spPr>
    </xdr:pic>
    <xdr:clientData/>
  </xdr:oneCellAnchor>
  <xdr:oneCellAnchor>
    <xdr:from>
      <xdr:col>0</xdr:col>
      <xdr:colOff>158197</xdr:colOff>
      <xdr:row>29</xdr:row>
      <xdr:rowOff>28989</xdr:rowOff>
    </xdr:from>
    <xdr:ext cx="973295" cy="592206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197" y="7864337"/>
          <a:ext cx="973295" cy="592206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197</xdr:row>
      <xdr:rowOff>114300</xdr:rowOff>
    </xdr:from>
    <xdr:ext cx="580952" cy="476191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6905625"/>
          <a:ext cx="580952" cy="476191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198</xdr:row>
      <xdr:rowOff>57150</xdr:rowOff>
    </xdr:from>
    <xdr:ext cx="647700" cy="515374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325" y="22717125"/>
          <a:ext cx="647700" cy="515374"/>
        </a:xfrm>
        <a:prstGeom prst="rect">
          <a:avLst/>
        </a:prstGeom>
      </xdr:spPr>
    </xdr:pic>
    <xdr:clientData/>
  </xdr:oneCellAnchor>
  <xdr:oneCellAnchor>
    <xdr:from>
      <xdr:col>0</xdr:col>
      <xdr:colOff>333376</xdr:colOff>
      <xdr:row>199</xdr:row>
      <xdr:rowOff>85725</xdr:rowOff>
    </xdr:from>
    <xdr:ext cx="622986" cy="52387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6" y="23412450"/>
          <a:ext cx="622986" cy="523875"/>
        </a:xfrm>
        <a:prstGeom prst="rect">
          <a:avLst/>
        </a:prstGeom>
      </xdr:spPr>
    </xdr:pic>
    <xdr:clientData/>
  </xdr:oneCellAnchor>
  <xdr:oneCellAnchor>
    <xdr:from>
      <xdr:col>5</xdr:col>
      <xdr:colOff>457200</xdr:colOff>
      <xdr:row>36</xdr:row>
      <xdr:rowOff>25467</xdr:rowOff>
    </xdr:from>
    <xdr:ext cx="581025" cy="628418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53325" y="11807892"/>
          <a:ext cx="581025" cy="628418"/>
        </a:xfrm>
        <a:prstGeom prst="rect">
          <a:avLst/>
        </a:prstGeom>
      </xdr:spPr>
    </xdr:pic>
    <xdr:clientData/>
  </xdr:oneCellAnchor>
  <xdr:oneCellAnchor>
    <xdr:from>
      <xdr:col>5</xdr:col>
      <xdr:colOff>476250</xdr:colOff>
      <xdr:row>92</xdr:row>
      <xdr:rowOff>28575</xdr:rowOff>
    </xdr:from>
    <xdr:ext cx="581025" cy="628418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72375" y="15335250"/>
          <a:ext cx="581025" cy="628418"/>
        </a:xfrm>
        <a:prstGeom prst="rect">
          <a:avLst/>
        </a:prstGeom>
      </xdr:spPr>
    </xdr:pic>
    <xdr:clientData/>
  </xdr:oneCellAnchor>
  <xdr:twoCellAnchor editAs="oneCell">
    <xdr:from>
      <xdr:col>0</xdr:col>
      <xdr:colOff>367755</xdr:colOff>
      <xdr:row>215</xdr:row>
      <xdr:rowOff>7793</xdr:rowOff>
    </xdr:from>
    <xdr:to>
      <xdr:col>0</xdr:col>
      <xdr:colOff>864851</xdr:colOff>
      <xdr:row>215</xdr:row>
      <xdr:rowOff>544657</xdr:rowOff>
    </xdr:to>
    <xdr:pic>
      <xdr:nvPicPr>
        <xdr:cNvPr id="32" name="Рисунок 31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755" y="33173843"/>
          <a:ext cx="497096" cy="536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396504</xdr:colOff>
      <xdr:row>214</xdr:row>
      <xdr:rowOff>13697</xdr:rowOff>
    </xdr:from>
    <xdr:to>
      <xdr:col>0</xdr:col>
      <xdr:colOff>893600</xdr:colOff>
      <xdr:row>214</xdr:row>
      <xdr:rowOff>550561</xdr:rowOff>
    </xdr:to>
    <xdr:pic>
      <xdr:nvPicPr>
        <xdr:cNvPr id="33" name="Рисунок 32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04" y="32617772"/>
          <a:ext cx="497096" cy="536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1474305</xdr:colOff>
      <xdr:row>0</xdr:row>
      <xdr:rowOff>33130</xdr:rowOff>
    </xdr:from>
    <xdr:to>
      <xdr:col>4</xdr:col>
      <xdr:colOff>1962978</xdr:colOff>
      <xdr:row>0</xdr:row>
      <xdr:rowOff>527629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430" y="3313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53068</xdr:colOff>
      <xdr:row>154</xdr:row>
      <xdr:rowOff>25855</xdr:rowOff>
    </xdr:from>
    <xdr:to>
      <xdr:col>0</xdr:col>
      <xdr:colOff>447675</xdr:colOff>
      <xdr:row>154</xdr:row>
      <xdr:rowOff>650970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8" y="28505605"/>
          <a:ext cx="394607" cy="62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333376</xdr:colOff>
      <xdr:row>200</xdr:row>
      <xdr:rowOff>85725</xdr:rowOff>
    </xdr:from>
    <xdr:ext cx="622986" cy="52387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6" y="37728525"/>
          <a:ext cx="622986" cy="523875"/>
        </a:xfrm>
        <a:prstGeom prst="rect">
          <a:avLst/>
        </a:prstGeom>
      </xdr:spPr>
    </xdr:pic>
    <xdr:clientData/>
  </xdr:oneCellAnchor>
  <xdr:twoCellAnchor editAs="oneCell">
    <xdr:from>
      <xdr:col>0</xdr:col>
      <xdr:colOff>323850</xdr:colOff>
      <xdr:row>201</xdr:row>
      <xdr:rowOff>57150</xdr:rowOff>
    </xdr:from>
    <xdr:to>
      <xdr:col>0</xdr:col>
      <xdr:colOff>1000125</xdr:colOff>
      <xdr:row>201</xdr:row>
      <xdr:rowOff>609053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9033450"/>
          <a:ext cx="676275" cy="55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202</xdr:row>
      <xdr:rowOff>57150</xdr:rowOff>
    </xdr:from>
    <xdr:to>
      <xdr:col>0</xdr:col>
      <xdr:colOff>1000125</xdr:colOff>
      <xdr:row>202</xdr:row>
      <xdr:rowOff>609053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4791520"/>
          <a:ext cx="676275" cy="55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41413</xdr:colOff>
      <xdr:row>8</xdr:row>
      <xdr:rowOff>24848</xdr:rowOff>
    </xdr:from>
    <xdr:to>
      <xdr:col>0</xdr:col>
      <xdr:colOff>913879</xdr:colOff>
      <xdr:row>8</xdr:row>
      <xdr:rowOff>646044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413" y="2170044"/>
          <a:ext cx="872466" cy="621196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33</xdr:row>
      <xdr:rowOff>38100</xdr:rowOff>
    </xdr:from>
    <xdr:ext cx="1012987" cy="58874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1925" y="10906125"/>
          <a:ext cx="1012987" cy="588745"/>
        </a:xfrm>
        <a:prstGeom prst="rect">
          <a:avLst/>
        </a:prstGeom>
      </xdr:spPr>
    </xdr:pic>
    <xdr:clientData/>
  </xdr:oneCellAnchor>
  <xdr:twoCellAnchor editAs="oneCell">
    <xdr:from>
      <xdr:col>0</xdr:col>
      <xdr:colOff>304801</xdr:colOff>
      <xdr:row>34</xdr:row>
      <xdr:rowOff>22663</xdr:rowOff>
    </xdr:from>
    <xdr:to>
      <xdr:col>0</xdr:col>
      <xdr:colOff>971550</xdr:colOff>
      <xdr:row>34</xdr:row>
      <xdr:rowOff>656536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1" y="12024163"/>
          <a:ext cx="666749" cy="63387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35</xdr:row>
      <xdr:rowOff>57150</xdr:rowOff>
    </xdr:from>
    <xdr:to>
      <xdr:col>0</xdr:col>
      <xdr:colOff>1028700</xdr:colOff>
      <xdr:row>35</xdr:row>
      <xdr:rowOff>628650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325" y="12058650"/>
          <a:ext cx="7143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405834</xdr:colOff>
      <xdr:row>207</xdr:row>
      <xdr:rowOff>27633</xdr:rowOff>
    </xdr:from>
    <xdr:to>
      <xdr:col>0</xdr:col>
      <xdr:colOff>861377</xdr:colOff>
      <xdr:row>207</xdr:row>
      <xdr:rowOff>543685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34" y="51553742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409147</xdr:colOff>
      <xdr:row>209</xdr:row>
      <xdr:rowOff>22661</xdr:rowOff>
    </xdr:from>
    <xdr:to>
      <xdr:col>0</xdr:col>
      <xdr:colOff>864690</xdr:colOff>
      <xdr:row>209</xdr:row>
      <xdr:rowOff>538713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47" y="52675204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414131</xdr:colOff>
      <xdr:row>213</xdr:row>
      <xdr:rowOff>24847</xdr:rowOff>
    </xdr:from>
    <xdr:to>
      <xdr:col>0</xdr:col>
      <xdr:colOff>869674</xdr:colOff>
      <xdr:row>213</xdr:row>
      <xdr:rowOff>540899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1" y="54930260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445590</xdr:colOff>
      <xdr:row>211</xdr:row>
      <xdr:rowOff>34256</xdr:rowOff>
    </xdr:from>
    <xdr:to>
      <xdr:col>0</xdr:col>
      <xdr:colOff>901133</xdr:colOff>
      <xdr:row>211</xdr:row>
      <xdr:rowOff>550308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90" y="53813234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397570</xdr:colOff>
      <xdr:row>206</xdr:row>
      <xdr:rowOff>41415</xdr:rowOff>
    </xdr:from>
    <xdr:to>
      <xdr:col>0</xdr:col>
      <xdr:colOff>864430</xdr:colOff>
      <xdr:row>206</xdr:row>
      <xdr:rowOff>521807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0" y="51004306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422413</xdr:colOff>
      <xdr:row>208</xdr:row>
      <xdr:rowOff>41412</xdr:rowOff>
    </xdr:from>
    <xdr:to>
      <xdr:col>0</xdr:col>
      <xdr:colOff>889273</xdr:colOff>
      <xdr:row>208</xdr:row>
      <xdr:rowOff>521804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" y="52130738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422413</xdr:colOff>
      <xdr:row>210</xdr:row>
      <xdr:rowOff>41412</xdr:rowOff>
    </xdr:from>
    <xdr:to>
      <xdr:col>0</xdr:col>
      <xdr:colOff>889273</xdr:colOff>
      <xdr:row>210</xdr:row>
      <xdr:rowOff>521804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" y="53257173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438979</xdr:colOff>
      <xdr:row>212</xdr:row>
      <xdr:rowOff>41413</xdr:rowOff>
    </xdr:from>
    <xdr:to>
      <xdr:col>0</xdr:col>
      <xdr:colOff>905839</xdr:colOff>
      <xdr:row>212</xdr:row>
      <xdr:rowOff>521805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79" y="54383609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25335</xdr:colOff>
      <xdr:row>11</xdr:row>
      <xdr:rowOff>55543</xdr:rowOff>
    </xdr:from>
    <xdr:to>
      <xdr:col>0</xdr:col>
      <xdr:colOff>455211</xdr:colOff>
      <xdr:row>11</xdr:row>
      <xdr:rowOff>323021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5" y="3252630"/>
          <a:ext cx="429876" cy="2674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57120</xdr:colOff>
      <xdr:row>13</xdr:row>
      <xdr:rowOff>19706</xdr:rowOff>
    </xdr:from>
    <xdr:to>
      <xdr:col>0</xdr:col>
      <xdr:colOff>457826</xdr:colOff>
      <xdr:row>13</xdr:row>
      <xdr:rowOff>366263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0" y="3962228"/>
          <a:ext cx="400706" cy="3465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57120</xdr:colOff>
      <xdr:row>14</xdr:row>
      <xdr:rowOff>19706</xdr:rowOff>
    </xdr:from>
    <xdr:to>
      <xdr:col>0</xdr:col>
      <xdr:colOff>457826</xdr:colOff>
      <xdr:row>14</xdr:row>
      <xdr:rowOff>366263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0" y="4334945"/>
          <a:ext cx="400706" cy="3465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57120</xdr:colOff>
      <xdr:row>16</xdr:row>
      <xdr:rowOff>19706</xdr:rowOff>
    </xdr:from>
    <xdr:to>
      <xdr:col>0</xdr:col>
      <xdr:colOff>457826</xdr:colOff>
      <xdr:row>16</xdr:row>
      <xdr:rowOff>366263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0" y="5080380"/>
          <a:ext cx="400706" cy="3465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57120</xdr:colOff>
      <xdr:row>15</xdr:row>
      <xdr:rowOff>19706</xdr:rowOff>
    </xdr:from>
    <xdr:to>
      <xdr:col>0</xdr:col>
      <xdr:colOff>457826</xdr:colOff>
      <xdr:row>15</xdr:row>
      <xdr:rowOff>366263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0" y="4707663"/>
          <a:ext cx="400706" cy="346557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</xdr:colOff>
      <xdr:row>17</xdr:row>
      <xdr:rowOff>211189</xdr:rowOff>
    </xdr:from>
    <xdr:to>
      <xdr:col>0</xdr:col>
      <xdr:colOff>469518</xdr:colOff>
      <xdr:row>18</xdr:row>
      <xdr:rowOff>154976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5" y="5644580"/>
          <a:ext cx="455323" cy="316504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</xdr:colOff>
      <xdr:row>19</xdr:row>
      <xdr:rowOff>211189</xdr:rowOff>
    </xdr:from>
    <xdr:to>
      <xdr:col>0</xdr:col>
      <xdr:colOff>469518</xdr:colOff>
      <xdr:row>20</xdr:row>
      <xdr:rowOff>154976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5" y="6390015"/>
          <a:ext cx="455323" cy="316505"/>
        </a:xfrm>
        <a:prstGeom prst="rect">
          <a:avLst/>
        </a:prstGeom>
      </xdr:spPr>
    </xdr:pic>
    <xdr:clientData/>
  </xdr:twoCellAnchor>
  <xdr:twoCellAnchor editAs="oneCell">
    <xdr:from>
      <xdr:col>0</xdr:col>
      <xdr:colOff>167299</xdr:colOff>
      <xdr:row>34</xdr:row>
      <xdr:rowOff>23202</xdr:rowOff>
    </xdr:from>
    <xdr:to>
      <xdr:col>0</xdr:col>
      <xdr:colOff>1011116</xdr:colOff>
      <xdr:row>34</xdr:row>
      <xdr:rowOff>656064</xdr:rowOff>
    </xdr:to>
    <xdr:pic>
      <xdr:nvPicPr>
        <xdr:cNvPr id="38" name="Рисунок 37" descr="http://www.oootehpribor.ru/teplo/images/np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72777" y="8863897"/>
          <a:ext cx="632862" cy="843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67392</xdr:colOff>
      <xdr:row>36</xdr:row>
      <xdr:rowOff>56601</xdr:rowOff>
    </xdr:from>
    <xdr:to>
      <xdr:col>0</xdr:col>
      <xdr:colOff>752589</xdr:colOff>
      <xdr:row>36</xdr:row>
      <xdr:rowOff>633170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392" y="11060777"/>
          <a:ext cx="685197" cy="576569"/>
        </a:xfrm>
        <a:prstGeom prst="rect">
          <a:avLst/>
        </a:prstGeom>
      </xdr:spPr>
    </xdr:pic>
    <xdr:clientData/>
  </xdr:twoCellAnchor>
  <xdr:twoCellAnchor editAs="oneCell">
    <xdr:from>
      <xdr:col>0</xdr:col>
      <xdr:colOff>367755</xdr:colOff>
      <xdr:row>94</xdr:row>
      <xdr:rowOff>7793</xdr:rowOff>
    </xdr:from>
    <xdr:to>
      <xdr:col>0</xdr:col>
      <xdr:colOff>864851</xdr:colOff>
      <xdr:row>95</xdr:row>
      <xdr:rowOff>1733</xdr:rowOff>
    </xdr:to>
    <xdr:pic>
      <xdr:nvPicPr>
        <xdr:cNvPr id="27" name="Рисунок 26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755" y="33173843"/>
          <a:ext cx="497096" cy="536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396504</xdr:colOff>
      <xdr:row>93</xdr:row>
      <xdr:rowOff>13697</xdr:rowOff>
    </xdr:from>
    <xdr:to>
      <xdr:col>0</xdr:col>
      <xdr:colOff>893600</xdr:colOff>
      <xdr:row>93</xdr:row>
      <xdr:rowOff>533400</xdr:rowOff>
    </xdr:to>
    <xdr:pic>
      <xdr:nvPicPr>
        <xdr:cNvPr id="28" name="Рисунок 27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04" y="35408597"/>
          <a:ext cx="497096" cy="519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1474305</xdr:colOff>
      <xdr:row>0</xdr:row>
      <xdr:rowOff>33130</xdr:rowOff>
    </xdr:from>
    <xdr:to>
      <xdr:col>4</xdr:col>
      <xdr:colOff>1962978</xdr:colOff>
      <xdr:row>0</xdr:row>
      <xdr:rowOff>527629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218" y="3313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149085</xdr:colOff>
      <xdr:row>35</xdr:row>
      <xdr:rowOff>24849</xdr:rowOff>
    </xdr:from>
    <xdr:to>
      <xdr:col>0</xdr:col>
      <xdr:colOff>992902</xdr:colOff>
      <xdr:row>35</xdr:row>
      <xdr:rowOff>657711</xdr:rowOff>
    </xdr:to>
    <xdr:pic>
      <xdr:nvPicPr>
        <xdr:cNvPr id="33" name="Рисунок 32" descr="http://www.oootehpribor.ru/teplo/images/np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4563" y="10024154"/>
          <a:ext cx="632862" cy="843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57120</xdr:colOff>
      <xdr:row>12</xdr:row>
      <xdr:rowOff>28575</xdr:rowOff>
    </xdr:from>
    <xdr:to>
      <xdr:col>0</xdr:col>
      <xdr:colOff>457826</xdr:colOff>
      <xdr:row>13</xdr:row>
      <xdr:rowOff>3657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0" y="3590925"/>
          <a:ext cx="400706" cy="346557"/>
        </a:xfrm>
        <a:prstGeom prst="rect">
          <a:avLst/>
        </a:prstGeom>
      </xdr:spPr>
    </xdr:pic>
    <xdr:clientData/>
  </xdr:twoCellAnchor>
  <xdr:twoCellAnchor editAs="oneCell">
    <xdr:from>
      <xdr:col>0</xdr:col>
      <xdr:colOff>370214</xdr:colOff>
      <xdr:row>86</xdr:row>
      <xdr:rowOff>25561</xdr:rowOff>
    </xdr:from>
    <xdr:to>
      <xdr:col>0</xdr:col>
      <xdr:colOff>825757</xdr:colOff>
      <xdr:row>86</xdr:row>
      <xdr:rowOff>541613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14" y="23266561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373527</xdr:colOff>
      <xdr:row>88</xdr:row>
      <xdr:rowOff>23073</xdr:rowOff>
    </xdr:from>
    <xdr:to>
      <xdr:col>0</xdr:col>
      <xdr:colOff>829070</xdr:colOff>
      <xdr:row>88</xdr:row>
      <xdr:rowOff>539125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27" y="24388023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378511</xdr:colOff>
      <xdr:row>92</xdr:row>
      <xdr:rowOff>30229</xdr:rowOff>
    </xdr:from>
    <xdr:to>
      <xdr:col>0</xdr:col>
      <xdr:colOff>834054</xdr:colOff>
      <xdr:row>92</xdr:row>
      <xdr:rowOff>546281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511" y="26643079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409970</xdr:colOff>
      <xdr:row>90</xdr:row>
      <xdr:rowOff>37153</xdr:rowOff>
    </xdr:from>
    <xdr:to>
      <xdr:col>0</xdr:col>
      <xdr:colOff>865513</xdr:colOff>
      <xdr:row>90</xdr:row>
      <xdr:rowOff>553205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70" y="25526053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85</xdr:row>
      <xdr:rowOff>38100</xdr:rowOff>
    </xdr:from>
    <xdr:to>
      <xdr:col>0</xdr:col>
      <xdr:colOff>828810</xdr:colOff>
      <xdr:row>85</xdr:row>
      <xdr:rowOff>518492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717125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386793</xdr:colOff>
      <xdr:row>87</xdr:row>
      <xdr:rowOff>40582</xdr:rowOff>
    </xdr:from>
    <xdr:to>
      <xdr:col>0</xdr:col>
      <xdr:colOff>853653</xdr:colOff>
      <xdr:row>87</xdr:row>
      <xdr:rowOff>520974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93" y="23843557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386793</xdr:colOff>
      <xdr:row>89</xdr:row>
      <xdr:rowOff>43067</xdr:rowOff>
    </xdr:from>
    <xdr:to>
      <xdr:col>0</xdr:col>
      <xdr:colOff>853653</xdr:colOff>
      <xdr:row>89</xdr:row>
      <xdr:rowOff>523459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93" y="24969992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403359</xdr:colOff>
      <xdr:row>91</xdr:row>
      <xdr:rowOff>45553</xdr:rowOff>
    </xdr:from>
    <xdr:to>
      <xdr:col>0</xdr:col>
      <xdr:colOff>870219</xdr:colOff>
      <xdr:row>91</xdr:row>
      <xdr:rowOff>525945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59" y="26096428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367755</xdr:colOff>
      <xdr:row>76</xdr:row>
      <xdr:rowOff>7793</xdr:rowOff>
    </xdr:from>
    <xdr:to>
      <xdr:col>0</xdr:col>
      <xdr:colOff>864851</xdr:colOff>
      <xdr:row>76</xdr:row>
      <xdr:rowOff>544657</xdr:rowOff>
    </xdr:to>
    <xdr:pic>
      <xdr:nvPicPr>
        <xdr:cNvPr id="12" name="Рисунок 11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755" y="55967168"/>
          <a:ext cx="497096" cy="536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396504</xdr:colOff>
      <xdr:row>75</xdr:row>
      <xdr:rowOff>13697</xdr:rowOff>
    </xdr:from>
    <xdr:to>
      <xdr:col>0</xdr:col>
      <xdr:colOff>893600</xdr:colOff>
      <xdr:row>75</xdr:row>
      <xdr:rowOff>550561</xdr:rowOff>
    </xdr:to>
    <xdr:pic>
      <xdr:nvPicPr>
        <xdr:cNvPr id="13" name="Рисунок 12" descr="http://www.teross.ru/images/intep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04" y="55411097"/>
          <a:ext cx="497096" cy="536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1474305</xdr:colOff>
      <xdr:row>0</xdr:row>
      <xdr:rowOff>33130</xdr:rowOff>
    </xdr:from>
    <xdr:to>
      <xdr:col>4</xdr:col>
      <xdr:colOff>1962978</xdr:colOff>
      <xdr:row>0</xdr:row>
      <xdr:rowOff>527629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430" y="3313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405834</xdr:colOff>
      <xdr:row>68</xdr:row>
      <xdr:rowOff>27633</xdr:rowOff>
    </xdr:from>
    <xdr:to>
      <xdr:col>0</xdr:col>
      <xdr:colOff>861377</xdr:colOff>
      <xdr:row>68</xdr:row>
      <xdr:rowOff>543685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34" y="51491208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409147</xdr:colOff>
      <xdr:row>70</xdr:row>
      <xdr:rowOff>22661</xdr:rowOff>
    </xdr:from>
    <xdr:to>
      <xdr:col>0</xdr:col>
      <xdr:colOff>864690</xdr:colOff>
      <xdr:row>70</xdr:row>
      <xdr:rowOff>538713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47" y="52610186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414131</xdr:colOff>
      <xdr:row>74</xdr:row>
      <xdr:rowOff>24847</xdr:rowOff>
    </xdr:from>
    <xdr:to>
      <xdr:col>0</xdr:col>
      <xdr:colOff>869674</xdr:colOff>
      <xdr:row>74</xdr:row>
      <xdr:rowOff>540899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1" y="54860272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445590</xdr:colOff>
      <xdr:row>72</xdr:row>
      <xdr:rowOff>34256</xdr:rowOff>
    </xdr:from>
    <xdr:to>
      <xdr:col>0</xdr:col>
      <xdr:colOff>901133</xdr:colOff>
      <xdr:row>72</xdr:row>
      <xdr:rowOff>550308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90" y="53745731"/>
          <a:ext cx="455543" cy="51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397570</xdr:colOff>
      <xdr:row>67</xdr:row>
      <xdr:rowOff>41415</xdr:rowOff>
    </xdr:from>
    <xdr:to>
      <xdr:col>0</xdr:col>
      <xdr:colOff>864430</xdr:colOff>
      <xdr:row>67</xdr:row>
      <xdr:rowOff>521807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0" y="50943015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422413</xdr:colOff>
      <xdr:row>69</xdr:row>
      <xdr:rowOff>41412</xdr:rowOff>
    </xdr:from>
    <xdr:to>
      <xdr:col>0</xdr:col>
      <xdr:colOff>889273</xdr:colOff>
      <xdr:row>69</xdr:row>
      <xdr:rowOff>521804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" y="52066962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422413</xdr:colOff>
      <xdr:row>71</xdr:row>
      <xdr:rowOff>41412</xdr:rowOff>
    </xdr:from>
    <xdr:to>
      <xdr:col>0</xdr:col>
      <xdr:colOff>889273</xdr:colOff>
      <xdr:row>71</xdr:row>
      <xdr:rowOff>521804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3" y="53190912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438979</xdr:colOff>
      <xdr:row>73</xdr:row>
      <xdr:rowOff>41413</xdr:rowOff>
    </xdr:from>
    <xdr:to>
      <xdr:col>0</xdr:col>
      <xdr:colOff>905839</xdr:colOff>
      <xdr:row>73</xdr:row>
      <xdr:rowOff>521805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79" y="54314863"/>
          <a:ext cx="466860" cy="4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8</xdr:row>
      <xdr:rowOff>38100</xdr:rowOff>
    </xdr:from>
    <xdr:to>
      <xdr:col>0</xdr:col>
      <xdr:colOff>1057275</xdr:colOff>
      <xdr:row>8</xdr:row>
      <xdr:rowOff>652297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2181225"/>
          <a:ext cx="761999" cy="61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23</xdr:row>
      <xdr:rowOff>19051</xdr:rowOff>
    </xdr:from>
    <xdr:to>
      <xdr:col>0</xdr:col>
      <xdr:colOff>1023272</xdr:colOff>
      <xdr:row>23</xdr:row>
      <xdr:rowOff>657225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467476"/>
          <a:ext cx="785147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24</xdr:row>
      <xdr:rowOff>19051</xdr:rowOff>
    </xdr:from>
    <xdr:to>
      <xdr:col>0</xdr:col>
      <xdr:colOff>753898</xdr:colOff>
      <xdr:row>24</xdr:row>
      <xdr:rowOff>647701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7134226"/>
          <a:ext cx="53482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24</xdr:row>
      <xdr:rowOff>28702</xdr:rowOff>
    </xdr:from>
    <xdr:to>
      <xdr:col>5</xdr:col>
      <xdr:colOff>800100</xdr:colOff>
      <xdr:row>24</xdr:row>
      <xdr:rowOff>649351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143877"/>
          <a:ext cx="514350" cy="620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1131</xdr:row>
      <xdr:rowOff>38099</xdr:rowOff>
    </xdr:from>
    <xdr:to>
      <xdr:col>1</xdr:col>
      <xdr:colOff>161925</xdr:colOff>
      <xdr:row>1131</xdr:row>
      <xdr:rowOff>619124</xdr:rowOff>
    </xdr:to>
    <xdr:pic>
      <xdr:nvPicPr>
        <xdr:cNvPr id="5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6292924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1159</xdr:row>
      <xdr:rowOff>19049</xdr:rowOff>
    </xdr:from>
    <xdr:to>
      <xdr:col>1</xdr:col>
      <xdr:colOff>85725</xdr:colOff>
      <xdr:row>1159</xdr:row>
      <xdr:rowOff>638174</xdr:rowOff>
    </xdr:to>
    <xdr:pic>
      <xdr:nvPicPr>
        <xdr:cNvPr id="5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3728199"/>
          <a:ext cx="942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1168</xdr:row>
      <xdr:rowOff>28575</xdr:rowOff>
    </xdr:from>
    <xdr:to>
      <xdr:col>1</xdr:col>
      <xdr:colOff>47624</xdr:colOff>
      <xdr:row>1168</xdr:row>
      <xdr:rowOff>638175</xdr:rowOff>
    </xdr:to>
    <xdr:pic>
      <xdr:nvPicPr>
        <xdr:cNvPr id="5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6099925"/>
          <a:ext cx="97154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1183</xdr:row>
      <xdr:rowOff>28575</xdr:rowOff>
    </xdr:from>
    <xdr:to>
      <xdr:col>1</xdr:col>
      <xdr:colOff>0</xdr:colOff>
      <xdr:row>1183</xdr:row>
      <xdr:rowOff>638175</xdr:rowOff>
    </xdr:to>
    <xdr:pic>
      <xdr:nvPicPr>
        <xdr:cNvPr id="5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0275625"/>
          <a:ext cx="1000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1140</xdr:row>
      <xdr:rowOff>38100</xdr:rowOff>
    </xdr:from>
    <xdr:to>
      <xdr:col>1</xdr:col>
      <xdr:colOff>104775</xdr:colOff>
      <xdr:row>1140</xdr:row>
      <xdr:rowOff>638175</xdr:rowOff>
    </xdr:to>
    <xdr:pic>
      <xdr:nvPicPr>
        <xdr:cNvPr id="5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8664650"/>
          <a:ext cx="866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1187</xdr:row>
      <xdr:rowOff>419100</xdr:rowOff>
    </xdr:from>
    <xdr:to>
      <xdr:col>5</xdr:col>
      <xdr:colOff>95250</xdr:colOff>
      <xdr:row>1187</xdr:row>
      <xdr:rowOff>419100</xdr:rowOff>
    </xdr:to>
    <xdr:pic>
      <xdr:nvPicPr>
        <xdr:cNvPr id="6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27599875"/>
          <a:ext cx="981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1187</xdr:row>
      <xdr:rowOff>381000</xdr:rowOff>
    </xdr:from>
    <xdr:to>
      <xdr:col>5</xdr:col>
      <xdr:colOff>600075</xdr:colOff>
      <xdr:row>1187</xdr:row>
      <xdr:rowOff>381000</xdr:rowOff>
    </xdr:to>
    <xdr:pic>
      <xdr:nvPicPr>
        <xdr:cNvPr id="6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7561775"/>
          <a:ext cx="1257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57151</xdr:colOff>
      <xdr:row>1187</xdr:row>
      <xdr:rowOff>28575</xdr:rowOff>
    </xdr:from>
    <xdr:to>
      <xdr:col>9</xdr:col>
      <xdr:colOff>747265</xdr:colOff>
      <xdr:row>1187</xdr:row>
      <xdr:rowOff>638175</xdr:rowOff>
    </xdr:to>
    <xdr:pic>
      <xdr:nvPicPr>
        <xdr:cNvPr id="6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1" y="301494825"/>
          <a:ext cx="690114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997</xdr:row>
      <xdr:rowOff>28575</xdr:rowOff>
    </xdr:from>
    <xdr:to>
      <xdr:col>0</xdr:col>
      <xdr:colOff>609600</xdr:colOff>
      <xdr:row>997</xdr:row>
      <xdr:rowOff>638175</xdr:rowOff>
    </xdr:to>
    <xdr:pic>
      <xdr:nvPicPr>
        <xdr:cNvPr id="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2743375"/>
          <a:ext cx="561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</xdr:row>
      <xdr:rowOff>19050</xdr:rowOff>
    </xdr:from>
    <xdr:to>
      <xdr:col>0</xdr:col>
      <xdr:colOff>771525</xdr:colOff>
      <xdr:row>8</xdr:row>
      <xdr:rowOff>657225</xdr:rowOff>
    </xdr:to>
    <xdr:pic>
      <xdr:nvPicPr>
        <xdr:cNvPr id="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10000" contras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81275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51206</xdr:colOff>
      <xdr:row>120</xdr:row>
      <xdr:rowOff>35896</xdr:rowOff>
    </xdr:from>
    <xdr:to>
      <xdr:col>0</xdr:col>
      <xdr:colOff>720318</xdr:colOff>
      <xdr:row>120</xdr:row>
      <xdr:rowOff>649904</xdr:rowOff>
    </xdr:to>
    <xdr:pic>
      <xdr:nvPicPr>
        <xdr:cNvPr id="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1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" y="28153696"/>
          <a:ext cx="669112" cy="614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232</xdr:row>
      <xdr:rowOff>28575</xdr:rowOff>
    </xdr:from>
    <xdr:to>
      <xdr:col>0</xdr:col>
      <xdr:colOff>704850</xdr:colOff>
      <xdr:row>232</xdr:row>
      <xdr:rowOff>619125</xdr:rowOff>
    </xdr:to>
    <xdr:pic>
      <xdr:nvPicPr>
        <xdr:cNvPr id="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-10000" contras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347335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301</xdr:row>
      <xdr:rowOff>28575</xdr:rowOff>
    </xdr:from>
    <xdr:to>
      <xdr:col>0</xdr:col>
      <xdr:colOff>657225</xdr:colOff>
      <xdr:row>301</xdr:row>
      <xdr:rowOff>657225</xdr:rowOff>
    </xdr:to>
    <xdr:pic>
      <xdr:nvPicPr>
        <xdr:cNvPr id="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-10000" contrast="3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947535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383</xdr:row>
      <xdr:rowOff>38100</xdr:rowOff>
    </xdr:from>
    <xdr:to>
      <xdr:col>0</xdr:col>
      <xdr:colOff>800100</xdr:colOff>
      <xdr:row>383</xdr:row>
      <xdr:rowOff>647700</xdr:rowOff>
    </xdr:to>
    <xdr:pic>
      <xdr:nvPicPr>
        <xdr:cNvPr id="6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10000" contras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8449150"/>
          <a:ext cx="7524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509</xdr:row>
      <xdr:rowOff>19050</xdr:rowOff>
    </xdr:from>
    <xdr:to>
      <xdr:col>0</xdr:col>
      <xdr:colOff>828675</xdr:colOff>
      <xdr:row>509</xdr:row>
      <xdr:rowOff>647700</xdr:rowOff>
    </xdr:to>
    <xdr:pic>
      <xdr:nvPicPr>
        <xdr:cNvPr id="6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1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729085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649</xdr:row>
      <xdr:rowOff>38100</xdr:rowOff>
    </xdr:from>
    <xdr:to>
      <xdr:col>0</xdr:col>
      <xdr:colOff>781050</xdr:colOff>
      <xdr:row>649</xdr:row>
      <xdr:rowOff>647700</xdr:rowOff>
    </xdr:to>
    <xdr:pic>
      <xdr:nvPicPr>
        <xdr:cNvPr id="7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10000" contrast="3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7799425"/>
          <a:ext cx="733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370</xdr:row>
      <xdr:rowOff>19050</xdr:rowOff>
    </xdr:from>
    <xdr:to>
      <xdr:col>0</xdr:col>
      <xdr:colOff>609600</xdr:colOff>
      <xdr:row>370</xdr:row>
      <xdr:rowOff>634546</xdr:rowOff>
    </xdr:to>
    <xdr:pic>
      <xdr:nvPicPr>
        <xdr:cNvPr id="72" name="Picture 108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lum contras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391625"/>
          <a:ext cx="581025" cy="615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641033</xdr:colOff>
      <xdr:row>370</xdr:row>
      <xdr:rowOff>19526</xdr:rowOff>
    </xdr:from>
    <xdr:to>
      <xdr:col>1</xdr:col>
      <xdr:colOff>159068</xdr:colOff>
      <xdr:row>370</xdr:row>
      <xdr:rowOff>637699</xdr:rowOff>
    </xdr:to>
    <xdr:pic>
      <xdr:nvPicPr>
        <xdr:cNvPr id="73" name="Picture 108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3" y="85477826"/>
          <a:ext cx="565785" cy="618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799</xdr:row>
      <xdr:rowOff>19050</xdr:rowOff>
    </xdr:from>
    <xdr:to>
      <xdr:col>0</xdr:col>
      <xdr:colOff>752475</xdr:colOff>
      <xdr:row>799</xdr:row>
      <xdr:rowOff>657225</xdr:rowOff>
    </xdr:to>
    <xdr:pic>
      <xdr:nvPicPr>
        <xdr:cNvPr id="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10000" contrast="3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7147200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859</xdr:row>
      <xdr:rowOff>28574</xdr:rowOff>
    </xdr:from>
    <xdr:to>
      <xdr:col>0</xdr:col>
      <xdr:colOff>752475</xdr:colOff>
      <xdr:row>859</xdr:row>
      <xdr:rowOff>628649</xdr:rowOff>
    </xdr:to>
    <xdr:pic>
      <xdr:nvPicPr>
        <xdr:cNvPr id="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10000" contrast="3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1034649"/>
          <a:ext cx="714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966</xdr:row>
      <xdr:rowOff>19050</xdr:rowOff>
    </xdr:from>
    <xdr:to>
      <xdr:col>0</xdr:col>
      <xdr:colOff>762000</xdr:colOff>
      <xdr:row>966</xdr:row>
      <xdr:rowOff>647700</xdr:rowOff>
    </xdr:to>
    <xdr:pic>
      <xdr:nvPicPr>
        <xdr:cNvPr id="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10000" contrast="3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5180525"/>
          <a:ext cx="714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2714625</xdr:colOff>
      <xdr:row>1187</xdr:row>
      <xdr:rowOff>333375</xdr:rowOff>
    </xdr:from>
    <xdr:to>
      <xdr:col>5</xdr:col>
      <xdr:colOff>2714625</xdr:colOff>
      <xdr:row>1187</xdr:row>
      <xdr:rowOff>333375</xdr:rowOff>
    </xdr:to>
    <xdr:pic>
      <xdr:nvPicPr>
        <xdr:cNvPr id="78" name="Picture 167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7514150"/>
          <a:ext cx="666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1187</xdr:row>
      <xdr:rowOff>19049</xdr:rowOff>
    </xdr:from>
    <xdr:to>
      <xdr:col>0</xdr:col>
      <xdr:colOff>790575</xdr:colOff>
      <xdr:row>1187</xdr:row>
      <xdr:rowOff>638930</xdr:rowOff>
    </xdr:to>
    <xdr:pic>
      <xdr:nvPicPr>
        <xdr:cNvPr id="79" name="Picture 167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71081499"/>
          <a:ext cx="476250" cy="619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1150</xdr:row>
      <xdr:rowOff>38100</xdr:rowOff>
    </xdr:from>
    <xdr:to>
      <xdr:col>0</xdr:col>
      <xdr:colOff>1028700</xdr:colOff>
      <xdr:row>1150</xdr:row>
      <xdr:rowOff>638175</xdr:rowOff>
    </xdr:to>
    <xdr:pic>
      <xdr:nvPicPr>
        <xdr:cNvPr id="3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91217350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1174</xdr:row>
      <xdr:rowOff>28575</xdr:rowOff>
    </xdr:from>
    <xdr:to>
      <xdr:col>0</xdr:col>
      <xdr:colOff>1019175</xdr:colOff>
      <xdr:row>1174</xdr:row>
      <xdr:rowOff>638175</xdr:rowOff>
    </xdr:to>
    <xdr:pic>
      <xdr:nvPicPr>
        <xdr:cNvPr id="3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7700125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4676775</xdr:colOff>
      <xdr:row>0</xdr:row>
      <xdr:rowOff>38100</xdr:rowOff>
    </xdr:from>
    <xdr:to>
      <xdr:col>6</xdr:col>
      <xdr:colOff>164823</xdr:colOff>
      <xdr:row>0</xdr:row>
      <xdr:rowOff>532599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3810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8</xdr:row>
      <xdr:rowOff>0</xdr:rowOff>
    </xdr:from>
    <xdr:to>
      <xdr:col>3</xdr:col>
      <xdr:colOff>857250</xdr:colOff>
      <xdr:row>8</xdr:row>
      <xdr:rowOff>0</xdr:rowOff>
    </xdr:to>
    <xdr:pic>
      <xdr:nvPicPr>
        <xdr:cNvPr id="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301504350"/>
          <a:ext cx="1285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8</xdr:row>
      <xdr:rowOff>0</xdr:rowOff>
    </xdr:from>
    <xdr:to>
      <xdr:col>4</xdr:col>
      <xdr:colOff>600075</xdr:colOff>
      <xdr:row>8</xdr:row>
      <xdr:rowOff>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1466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2714625</xdr:colOff>
      <xdr:row>8</xdr:row>
      <xdr:rowOff>0</xdr:rowOff>
    </xdr:from>
    <xdr:to>
      <xdr:col>5</xdr:col>
      <xdr:colOff>0</xdr:colOff>
      <xdr:row>8</xdr:row>
      <xdr:rowOff>0</xdr:rowOff>
    </xdr:to>
    <xdr:pic>
      <xdr:nvPicPr>
        <xdr:cNvPr id="26" name="Picture 16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30141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315</xdr:row>
      <xdr:rowOff>28575</xdr:rowOff>
    </xdr:from>
    <xdr:to>
      <xdr:col>0</xdr:col>
      <xdr:colOff>628650</xdr:colOff>
      <xdr:row>315</xdr:row>
      <xdr:rowOff>609600</xdr:rowOff>
    </xdr:to>
    <xdr:pic>
      <xdr:nvPicPr>
        <xdr:cNvPr id="30" name="Picture 3" descr="z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049452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637</xdr:row>
      <xdr:rowOff>28575</xdr:rowOff>
    </xdr:from>
    <xdr:to>
      <xdr:col>0</xdr:col>
      <xdr:colOff>628650</xdr:colOff>
      <xdr:row>637</xdr:row>
      <xdr:rowOff>628650</xdr:rowOff>
    </xdr:to>
    <xdr:pic>
      <xdr:nvPicPr>
        <xdr:cNvPr id="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6474200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1111</xdr:row>
      <xdr:rowOff>38100</xdr:rowOff>
    </xdr:from>
    <xdr:to>
      <xdr:col>0</xdr:col>
      <xdr:colOff>800100</xdr:colOff>
      <xdr:row>1111</xdr:row>
      <xdr:rowOff>590550</xdr:rowOff>
    </xdr:to>
    <xdr:pic>
      <xdr:nvPicPr>
        <xdr:cNvPr id="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1933750"/>
          <a:ext cx="771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1001</xdr:row>
      <xdr:rowOff>28575</xdr:rowOff>
    </xdr:from>
    <xdr:to>
      <xdr:col>0</xdr:col>
      <xdr:colOff>533400</xdr:colOff>
      <xdr:row>1001</xdr:row>
      <xdr:rowOff>638175</xdr:rowOff>
    </xdr:to>
    <xdr:pic>
      <xdr:nvPicPr>
        <xdr:cNvPr id="33" name="Рисунок 31" descr="6-ти ходов.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9483325"/>
          <a:ext cx="495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984</xdr:row>
      <xdr:rowOff>28575</xdr:rowOff>
    </xdr:from>
    <xdr:to>
      <xdr:col>0</xdr:col>
      <xdr:colOff>647700</xdr:colOff>
      <xdr:row>984</xdr:row>
      <xdr:rowOff>619125</xdr:rowOff>
    </xdr:to>
    <xdr:pic>
      <xdr:nvPicPr>
        <xdr:cNvPr id="3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531137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997</xdr:row>
      <xdr:rowOff>38099</xdr:rowOff>
    </xdr:from>
    <xdr:to>
      <xdr:col>0</xdr:col>
      <xdr:colOff>666750</xdr:colOff>
      <xdr:row>997</xdr:row>
      <xdr:rowOff>600074</xdr:rowOff>
    </xdr:to>
    <xdr:pic>
      <xdr:nvPicPr>
        <xdr:cNvPr id="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264124"/>
          <a:ext cx="609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845</xdr:row>
      <xdr:rowOff>19050</xdr:rowOff>
    </xdr:from>
    <xdr:to>
      <xdr:col>0</xdr:col>
      <xdr:colOff>723900</xdr:colOff>
      <xdr:row>845</xdr:row>
      <xdr:rowOff>609600</xdr:rowOff>
    </xdr:to>
    <xdr:pic>
      <xdr:nvPicPr>
        <xdr:cNvPr id="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-20000" contrast="2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7974625"/>
          <a:ext cx="676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645</xdr:row>
      <xdr:rowOff>38100</xdr:rowOff>
    </xdr:from>
    <xdr:to>
      <xdr:col>0</xdr:col>
      <xdr:colOff>771525</xdr:colOff>
      <xdr:row>645</xdr:row>
      <xdr:rowOff>628650</xdr:rowOff>
    </xdr:to>
    <xdr:pic>
      <xdr:nvPicPr>
        <xdr:cNvPr id="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-20000" contrast="2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474450"/>
          <a:ext cx="7334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180414</xdr:colOff>
      <xdr:row>645</xdr:row>
      <xdr:rowOff>38101</xdr:rowOff>
    </xdr:from>
    <xdr:to>
      <xdr:col>6</xdr:col>
      <xdr:colOff>180414</xdr:colOff>
      <xdr:row>645</xdr:row>
      <xdr:rowOff>190780</xdr:rowOff>
    </xdr:to>
    <xdr:pic>
      <xdr:nvPicPr>
        <xdr:cNvPr id="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714689" y="123320176"/>
          <a:ext cx="619685" cy="63845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76200</xdr:colOff>
      <xdr:row>471</xdr:row>
      <xdr:rowOff>47625</xdr:rowOff>
    </xdr:from>
    <xdr:to>
      <xdr:col>0</xdr:col>
      <xdr:colOff>742950</xdr:colOff>
      <xdr:row>471</xdr:row>
      <xdr:rowOff>609600</xdr:rowOff>
    </xdr:to>
    <xdr:pic>
      <xdr:nvPicPr>
        <xdr:cNvPr id="3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40352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</xdr:row>
      <xdr:rowOff>28575</xdr:rowOff>
    </xdr:from>
    <xdr:to>
      <xdr:col>0</xdr:col>
      <xdr:colOff>800100</xdr:colOff>
      <xdr:row>8</xdr:row>
      <xdr:rowOff>638175</xdr:rowOff>
    </xdr:to>
    <xdr:pic>
      <xdr:nvPicPr>
        <xdr:cNvPr id="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1550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143</xdr:row>
      <xdr:rowOff>38099</xdr:rowOff>
    </xdr:from>
    <xdr:to>
      <xdr:col>0</xdr:col>
      <xdr:colOff>790575</xdr:colOff>
      <xdr:row>143</xdr:row>
      <xdr:rowOff>619124</xdr:rowOff>
    </xdr:to>
    <xdr:pic>
      <xdr:nvPicPr>
        <xdr:cNvPr id="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-18000" contras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2804099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305</xdr:row>
      <xdr:rowOff>38100</xdr:rowOff>
    </xdr:from>
    <xdr:to>
      <xdr:col>0</xdr:col>
      <xdr:colOff>742950</xdr:colOff>
      <xdr:row>305</xdr:row>
      <xdr:rowOff>609600</xdr:rowOff>
    </xdr:to>
    <xdr:pic>
      <xdr:nvPicPr>
        <xdr:cNvPr id="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-18000" contras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132325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322</xdr:row>
      <xdr:rowOff>38099</xdr:rowOff>
    </xdr:from>
    <xdr:to>
      <xdr:col>0</xdr:col>
      <xdr:colOff>733425</xdr:colOff>
      <xdr:row>322</xdr:row>
      <xdr:rowOff>619124</xdr:rowOff>
    </xdr:to>
    <xdr:pic>
      <xdr:nvPicPr>
        <xdr:cNvPr id="4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2304274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1096</xdr:row>
      <xdr:rowOff>19050</xdr:rowOff>
    </xdr:from>
    <xdr:to>
      <xdr:col>0</xdr:col>
      <xdr:colOff>857250</xdr:colOff>
      <xdr:row>1096</xdr:row>
      <xdr:rowOff>590550</xdr:rowOff>
    </xdr:to>
    <xdr:pic>
      <xdr:nvPicPr>
        <xdr:cNvPr id="4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7628450"/>
          <a:ext cx="819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1140</xdr:row>
      <xdr:rowOff>47625</xdr:rowOff>
    </xdr:from>
    <xdr:to>
      <xdr:col>1</xdr:col>
      <xdr:colOff>114300</xdr:colOff>
      <xdr:row>1140</xdr:row>
      <xdr:rowOff>628650</xdr:rowOff>
    </xdr:to>
    <xdr:pic>
      <xdr:nvPicPr>
        <xdr:cNvPr id="4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9372775"/>
          <a:ext cx="1047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1100</xdr:row>
      <xdr:rowOff>38100</xdr:rowOff>
    </xdr:from>
    <xdr:to>
      <xdr:col>1</xdr:col>
      <xdr:colOff>123825</xdr:colOff>
      <xdr:row>1100</xdr:row>
      <xdr:rowOff>628650</xdr:rowOff>
    </xdr:to>
    <xdr:pic>
      <xdr:nvPicPr>
        <xdr:cNvPr id="4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8885750"/>
          <a:ext cx="11144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1102</xdr:row>
      <xdr:rowOff>38100</xdr:rowOff>
    </xdr:from>
    <xdr:to>
      <xdr:col>1</xdr:col>
      <xdr:colOff>190500</xdr:colOff>
      <xdr:row>1102</xdr:row>
      <xdr:rowOff>628650</xdr:rowOff>
    </xdr:to>
    <xdr:pic>
      <xdr:nvPicPr>
        <xdr:cNvPr id="4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9743000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1121</xdr:row>
      <xdr:rowOff>47625</xdr:rowOff>
    </xdr:from>
    <xdr:to>
      <xdr:col>1</xdr:col>
      <xdr:colOff>152400</xdr:colOff>
      <xdr:row>1121</xdr:row>
      <xdr:rowOff>609600</xdr:rowOff>
    </xdr:to>
    <xdr:pic>
      <xdr:nvPicPr>
        <xdr:cNvPr id="4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4324525"/>
          <a:ext cx="1152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1130</xdr:row>
      <xdr:rowOff>28575</xdr:rowOff>
    </xdr:from>
    <xdr:to>
      <xdr:col>0</xdr:col>
      <xdr:colOff>952500</xdr:colOff>
      <xdr:row>1130</xdr:row>
      <xdr:rowOff>628650</xdr:rowOff>
    </xdr:to>
    <xdr:pic>
      <xdr:nvPicPr>
        <xdr:cNvPr id="4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6496225"/>
          <a:ext cx="885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1151</xdr:row>
      <xdr:rowOff>28575</xdr:rowOff>
    </xdr:from>
    <xdr:to>
      <xdr:col>1</xdr:col>
      <xdr:colOff>66675</xdr:colOff>
      <xdr:row>1151</xdr:row>
      <xdr:rowOff>638175</xdr:rowOff>
    </xdr:to>
    <xdr:pic>
      <xdr:nvPicPr>
        <xdr:cNvPr id="5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1925475"/>
          <a:ext cx="1057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1161</xdr:row>
      <xdr:rowOff>28575</xdr:rowOff>
    </xdr:from>
    <xdr:to>
      <xdr:col>1</xdr:col>
      <xdr:colOff>95250</xdr:colOff>
      <xdr:row>1161</xdr:row>
      <xdr:rowOff>628650</xdr:rowOff>
    </xdr:to>
    <xdr:pic>
      <xdr:nvPicPr>
        <xdr:cNvPr id="5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5449725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1174</xdr:row>
      <xdr:rowOff>19050</xdr:rowOff>
    </xdr:from>
    <xdr:to>
      <xdr:col>0</xdr:col>
      <xdr:colOff>1009650</xdr:colOff>
      <xdr:row>1174</xdr:row>
      <xdr:rowOff>647700</xdr:rowOff>
    </xdr:to>
    <xdr:pic>
      <xdr:nvPicPr>
        <xdr:cNvPr id="5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8392950"/>
          <a:ext cx="923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1041</xdr:row>
      <xdr:rowOff>28575</xdr:rowOff>
    </xdr:from>
    <xdr:to>
      <xdr:col>0</xdr:col>
      <xdr:colOff>790575</xdr:colOff>
      <xdr:row>1041</xdr:row>
      <xdr:rowOff>628650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757005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1092</xdr:row>
      <xdr:rowOff>66675</xdr:rowOff>
    </xdr:from>
    <xdr:to>
      <xdr:col>0</xdr:col>
      <xdr:colOff>809625</xdr:colOff>
      <xdr:row>1092</xdr:row>
      <xdr:rowOff>619125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64378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1136</xdr:row>
      <xdr:rowOff>28575</xdr:rowOff>
    </xdr:from>
    <xdr:to>
      <xdr:col>0</xdr:col>
      <xdr:colOff>981075</xdr:colOff>
      <xdr:row>1136</xdr:row>
      <xdr:rowOff>600075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8115475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1187</xdr:row>
      <xdr:rowOff>28575</xdr:rowOff>
    </xdr:from>
    <xdr:to>
      <xdr:col>1</xdr:col>
      <xdr:colOff>57150</xdr:colOff>
      <xdr:row>1187</xdr:row>
      <xdr:rowOff>628650</xdr:rowOff>
    </xdr:to>
    <xdr:pic>
      <xdr:nvPicPr>
        <xdr:cNvPr id="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51355225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1066</xdr:row>
      <xdr:rowOff>19049</xdr:rowOff>
    </xdr:from>
    <xdr:to>
      <xdr:col>0</xdr:col>
      <xdr:colOff>704850</xdr:colOff>
      <xdr:row>1066</xdr:row>
      <xdr:rowOff>638174</xdr:rowOff>
    </xdr:to>
    <xdr:pic>
      <xdr:nvPicPr>
        <xdr:cNvPr id="57" name="Picture 153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1646749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134008</xdr:colOff>
      <xdr:row>645</xdr:row>
      <xdr:rowOff>24962</xdr:rowOff>
    </xdr:from>
    <xdr:to>
      <xdr:col>7</xdr:col>
      <xdr:colOff>724558</xdr:colOff>
      <xdr:row>645</xdr:row>
      <xdr:rowOff>633399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92383" y="154920512"/>
          <a:ext cx="590550" cy="6084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95250</xdr:colOff>
      <xdr:row>0</xdr:row>
      <xdr:rowOff>47625</xdr:rowOff>
    </xdr:from>
    <xdr:to>
      <xdr:col>4</xdr:col>
      <xdr:colOff>583923</xdr:colOff>
      <xdr:row>0</xdr:row>
      <xdr:rowOff>542124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5200650</xdr:colOff>
      <xdr:row>0</xdr:row>
      <xdr:rowOff>28575</xdr:rowOff>
    </xdr:from>
    <xdr:to>
      <xdr:col>5</xdr:col>
      <xdr:colOff>183873</xdr:colOff>
      <xdr:row>0</xdr:row>
      <xdr:rowOff>523074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857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218</xdr:row>
      <xdr:rowOff>26824</xdr:rowOff>
    </xdr:from>
    <xdr:to>
      <xdr:col>3</xdr:col>
      <xdr:colOff>28575</xdr:colOff>
      <xdr:row>218</xdr:row>
      <xdr:rowOff>647700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0936699"/>
          <a:ext cx="1504950" cy="620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225</xdr:row>
      <xdr:rowOff>38100</xdr:rowOff>
    </xdr:from>
    <xdr:to>
      <xdr:col>0</xdr:col>
      <xdr:colOff>1012963</xdr:colOff>
      <xdr:row>225</xdr:row>
      <xdr:rowOff>638175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42757725"/>
          <a:ext cx="898663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234</xdr:row>
      <xdr:rowOff>41175</xdr:rowOff>
    </xdr:from>
    <xdr:to>
      <xdr:col>0</xdr:col>
      <xdr:colOff>790575</xdr:colOff>
      <xdr:row>234</xdr:row>
      <xdr:rowOff>647700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44380050"/>
          <a:ext cx="666750" cy="60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248</xdr:row>
      <xdr:rowOff>38100</xdr:rowOff>
    </xdr:from>
    <xdr:to>
      <xdr:col>0</xdr:col>
      <xdr:colOff>752475</xdr:colOff>
      <xdr:row>248</xdr:row>
      <xdr:rowOff>600075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47329725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253</xdr:row>
      <xdr:rowOff>38100</xdr:rowOff>
    </xdr:from>
    <xdr:to>
      <xdr:col>0</xdr:col>
      <xdr:colOff>923925</xdr:colOff>
      <xdr:row>253</xdr:row>
      <xdr:rowOff>621633</xdr:rowOff>
    </xdr:to>
    <xdr:pic>
      <xdr:nvPicPr>
        <xdr:cNvPr id="9" name="Picture 154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48567975"/>
          <a:ext cx="828675" cy="583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258</xdr:row>
      <xdr:rowOff>57150</xdr:rowOff>
    </xdr:from>
    <xdr:to>
      <xdr:col>0</xdr:col>
      <xdr:colOff>984388</xdr:colOff>
      <xdr:row>258</xdr:row>
      <xdr:rowOff>647700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49634775"/>
          <a:ext cx="908188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267</xdr:row>
      <xdr:rowOff>28575</xdr:rowOff>
    </xdr:from>
    <xdr:to>
      <xdr:col>0</xdr:col>
      <xdr:colOff>1012963</xdr:colOff>
      <xdr:row>267</xdr:row>
      <xdr:rowOff>619125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51796950"/>
          <a:ext cx="908188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400464</xdr:colOff>
      <xdr:row>267</xdr:row>
      <xdr:rowOff>28575</xdr:rowOff>
    </xdr:from>
    <xdr:to>
      <xdr:col>8</xdr:col>
      <xdr:colOff>509380</xdr:colOff>
      <xdr:row>267</xdr:row>
      <xdr:rowOff>619125</xdr:rowOff>
    </xdr:to>
    <xdr:pic>
      <xdr:nvPicPr>
        <xdr:cNvPr id="12" name="Picture 128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25314" y="51796950"/>
          <a:ext cx="7756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9</xdr:row>
      <xdr:rowOff>85725</xdr:rowOff>
    </xdr:from>
    <xdr:to>
      <xdr:col>0</xdr:col>
      <xdr:colOff>838200</xdr:colOff>
      <xdr:row>9</xdr:row>
      <xdr:rowOff>485775</xdr:rowOff>
    </xdr:to>
    <xdr:pic>
      <xdr:nvPicPr>
        <xdr:cNvPr id="213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943225"/>
          <a:ext cx="733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20</xdr:row>
      <xdr:rowOff>28575</xdr:rowOff>
    </xdr:from>
    <xdr:to>
      <xdr:col>0</xdr:col>
      <xdr:colOff>838200</xdr:colOff>
      <xdr:row>20</xdr:row>
      <xdr:rowOff>533400</xdr:rowOff>
    </xdr:to>
    <xdr:pic>
      <xdr:nvPicPr>
        <xdr:cNvPr id="213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5950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26</xdr:row>
      <xdr:rowOff>28575</xdr:rowOff>
    </xdr:from>
    <xdr:to>
      <xdr:col>0</xdr:col>
      <xdr:colOff>876300</xdr:colOff>
      <xdr:row>26</xdr:row>
      <xdr:rowOff>533400</xdr:rowOff>
    </xdr:to>
    <xdr:pic>
      <xdr:nvPicPr>
        <xdr:cNvPr id="213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58025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37</xdr:row>
      <xdr:rowOff>28575</xdr:rowOff>
    </xdr:from>
    <xdr:to>
      <xdr:col>0</xdr:col>
      <xdr:colOff>885825</xdr:colOff>
      <xdr:row>37</xdr:row>
      <xdr:rowOff>533400</xdr:rowOff>
    </xdr:to>
    <xdr:pic>
      <xdr:nvPicPr>
        <xdr:cNvPr id="213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229725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45</xdr:row>
      <xdr:rowOff>19050</xdr:rowOff>
    </xdr:from>
    <xdr:to>
      <xdr:col>0</xdr:col>
      <xdr:colOff>876300</xdr:colOff>
      <xdr:row>45</xdr:row>
      <xdr:rowOff>533400</xdr:rowOff>
    </xdr:to>
    <xdr:pic>
      <xdr:nvPicPr>
        <xdr:cNvPr id="213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393021"/>
          <a:ext cx="771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54</xdr:row>
      <xdr:rowOff>19050</xdr:rowOff>
    </xdr:from>
    <xdr:to>
      <xdr:col>0</xdr:col>
      <xdr:colOff>866775</xdr:colOff>
      <xdr:row>54</xdr:row>
      <xdr:rowOff>542925</xdr:rowOff>
    </xdr:to>
    <xdr:pic>
      <xdr:nvPicPr>
        <xdr:cNvPr id="213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611100"/>
          <a:ext cx="8001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47625</xdr:rowOff>
    </xdr:from>
    <xdr:to>
      <xdr:col>0</xdr:col>
      <xdr:colOff>800100</xdr:colOff>
      <xdr:row>60</xdr:row>
      <xdr:rowOff>514350</xdr:rowOff>
    </xdr:to>
    <xdr:pic>
      <xdr:nvPicPr>
        <xdr:cNvPr id="2132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0493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68</xdr:row>
      <xdr:rowOff>57150</xdr:rowOff>
    </xdr:from>
    <xdr:to>
      <xdr:col>0</xdr:col>
      <xdr:colOff>866775</xdr:colOff>
      <xdr:row>68</xdr:row>
      <xdr:rowOff>514350</xdr:rowOff>
    </xdr:to>
    <xdr:pic>
      <xdr:nvPicPr>
        <xdr:cNvPr id="213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4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744825"/>
          <a:ext cx="742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77</xdr:row>
      <xdr:rowOff>38100</xdr:rowOff>
    </xdr:from>
    <xdr:to>
      <xdr:col>0</xdr:col>
      <xdr:colOff>914400</xdr:colOff>
      <xdr:row>77</xdr:row>
      <xdr:rowOff>581025</xdr:rowOff>
    </xdr:to>
    <xdr:pic>
      <xdr:nvPicPr>
        <xdr:cNvPr id="213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-2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592675"/>
          <a:ext cx="800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86</xdr:row>
      <xdr:rowOff>28575</xdr:rowOff>
    </xdr:from>
    <xdr:to>
      <xdr:col>0</xdr:col>
      <xdr:colOff>895350</xdr:colOff>
      <xdr:row>86</xdr:row>
      <xdr:rowOff>552450</xdr:rowOff>
    </xdr:to>
    <xdr:pic>
      <xdr:nvPicPr>
        <xdr:cNvPr id="213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497675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95</xdr:row>
      <xdr:rowOff>38100</xdr:rowOff>
    </xdr:from>
    <xdr:to>
      <xdr:col>0</xdr:col>
      <xdr:colOff>895350</xdr:colOff>
      <xdr:row>95</xdr:row>
      <xdr:rowOff>542925</xdr:rowOff>
    </xdr:to>
    <xdr:pic>
      <xdr:nvPicPr>
        <xdr:cNvPr id="2133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383625"/>
          <a:ext cx="800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107</xdr:row>
      <xdr:rowOff>47625</xdr:rowOff>
    </xdr:from>
    <xdr:to>
      <xdr:col>0</xdr:col>
      <xdr:colOff>809625</xdr:colOff>
      <xdr:row>107</xdr:row>
      <xdr:rowOff>523875</xdr:rowOff>
    </xdr:to>
    <xdr:pic>
      <xdr:nvPicPr>
        <xdr:cNvPr id="2134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26612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103</xdr:row>
      <xdr:rowOff>47625</xdr:rowOff>
    </xdr:from>
    <xdr:to>
      <xdr:col>0</xdr:col>
      <xdr:colOff>885825</xdr:colOff>
      <xdr:row>103</xdr:row>
      <xdr:rowOff>571500</xdr:rowOff>
    </xdr:to>
    <xdr:pic>
      <xdr:nvPicPr>
        <xdr:cNvPr id="213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603200"/>
          <a:ext cx="771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85725</xdr:rowOff>
    </xdr:from>
    <xdr:to>
      <xdr:col>0</xdr:col>
      <xdr:colOff>838200</xdr:colOff>
      <xdr:row>9</xdr:row>
      <xdr:rowOff>485775</xdr:rowOff>
    </xdr:to>
    <xdr:pic>
      <xdr:nvPicPr>
        <xdr:cNvPr id="213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943225"/>
          <a:ext cx="733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20</xdr:row>
      <xdr:rowOff>28575</xdr:rowOff>
    </xdr:from>
    <xdr:to>
      <xdr:col>0</xdr:col>
      <xdr:colOff>838200</xdr:colOff>
      <xdr:row>20</xdr:row>
      <xdr:rowOff>533400</xdr:rowOff>
    </xdr:to>
    <xdr:pic>
      <xdr:nvPicPr>
        <xdr:cNvPr id="213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695950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26</xdr:row>
      <xdr:rowOff>28575</xdr:rowOff>
    </xdr:from>
    <xdr:to>
      <xdr:col>0</xdr:col>
      <xdr:colOff>876300</xdr:colOff>
      <xdr:row>26</xdr:row>
      <xdr:rowOff>533400</xdr:rowOff>
    </xdr:to>
    <xdr:pic>
      <xdr:nvPicPr>
        <xdr:cNvPr id="213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58025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37</xdr:row>
      <xdr:rowOff>28575</xdr:rowOff>
    </xdr:from>
    <xdr:to>
      <xdr:col>0</xdr:col>
      <xdr:colOff>885825</xdr:colOff>
      <xdr:row>37</xdr:row>
      <xdr:rowOff>533400</xdr:rowOff>
    </xdr:to>
    <xdr:pic>
      <xdr:nvPicPr>
        <xdr:cNvPr id="213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229725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45</xdr:row>
      <xdr:rowOff>19050</xdr:rowOff>
    </xdr:from>
    <xdr:to>
      <xdr:col>0</xdr:col>
      <xdr:colOff>876300</xdr:colOff>
      <xdr:row>45</xdr:row>
      <xdr:rowOff>533400</xdr:rowOff>
    </xdr:to>
    <xdr:pic>
      <xdr:nvPicPr>
        <xdr:cNvPr id="213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915650"/>
          <a:ext cx="771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54</xdr:row>
      <xdr:rowOff>19050</xdr:rowOff>
    </xdr:from>
    <xdr:to>
      <xdr:col>0</xdr:col>
      <xdr:colOff>866775</xdr:colOff>
      <xdr:row>54</xdr:row>
      <xdr:rowOff>542925</xdr:rowOff>
    </xdr:to>
    <xdr:pic>
      <xdr:nvPicPr>
        <xdr:cNvPr id="213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611100"/>
          <a:ext cx="8001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47625</xdr:rowOff>
    </xdr:from>
    <xdr:to>
      <xdr:col>0</xdr:col>
      <xdr:colOff>800100</xdr:colOff>
      <xdr:row>60</xdr:row>
      <xdr:rowOff>514350</xdr:rowOff>
    </xdr:to>
    <xdr:pic>
      <xdr:nvPicPr>
        <xdr:cNvPr id="2135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0493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68</xdr:row>
      <xdr:rowOff>57150</xdr:rowOff>
    </xdr:from>
    <xdr:to>
      <xdr:col>0</xdr:col>
      <xdr:colOff>866775</xdr:colOff>
      <xdr:row>68</xdr:row>
      <xdr:rowOff>514350</xdr:rowOff>
    </xdr:to>
    <xdr:pic>
      <xdr:nvPicPr>
        <xdr:cNvPr id="2135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4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744825"/>
          <a:ext cx="742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77</xdr:row>
      <xdr:rowOff>38100</xdr:rowOff>
    </xdr:from>
    <xdr:to>
      <xdr:col>0</xdr:col>
      <xdr:colOff>914400</xdr:colOff>
      <xdr:row>77</xdr:row>
      <xdr:rowOff>581025</xdr:rowOff>
    </xdr:to>
    <xdr:pic>
      <xdr:nvPicPr>
        <xdr:cNvPr id="2135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-2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592675"/>
          <a:ext cx="800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86</xdr:row>
      <xdr:rowOff>28575</xdr:rowOff>
    </xdr:from>
    <xdr:to>
      <xdr:col>0</xdr:col>
      <xdr:colOff>895350</xdr:colOff>
      <xdr:row>86</xdr:row>
      <xdr:rowOff>552450</xdr:rowOff>
    </xdr:to>
    <xdr:pic>
      <xdr:nvPicPr>
        <xdr:cNvPr id="2135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497675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95</xdr:row>
      <xdr:rowOff>38100</xdr:rowOff>
    </xdr:from>
    <xdr:to>
      <xdr:col>0</xdr:col>
      <xdr:colOff>895350</xdr:colOff>
      <xdr:row>95</xdr:row>
      <xdr:rowOff>542925</xdr:rowOff>
    </xdr:to>
    <xdr:pic>
      <xdr:nvPicPr>
        <xdr:cNvPr id="2135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383625"/>
          <a:ext cx="800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107</xdr:row>
      <xdr:rowOff>47625</xdr:rowOff>
    </xdr:from>
    <xdr:to>
      <xdr:col>0</xdr:col>
      <xdr:colOff>809625</xdr:colOff>
      <xdr:row>107</xdr:row>
      <xdr:rowOff>523875</xdr:rowOff>
    </xdr:to>
    <xdr:pic>
      <xdr:nvPicPr>
        <xdr:cNvPr id="2136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26612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103</xdr:row>
      <xdr:rowOff>47625</xdr:rowOff>
    </xdr:from>
    <xdr:to>
      <xdr:col>0</xdr:col>
      <xdr:colOff>885825</xdr:colOff>
      <xdr:row>103</xdr:row>
      <xdr:rowOff>571500</xdr:rowOff>
    </xdr:to>
    <xdr:pic>
      <xdr:nvPicPr>
        <xdr:cNvPr id="213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164925"/>
          <a:ext cx="771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5495925</xdr:colOff>
      <xdr:row>0</xdr:row>
      <xdr:rowOff>57150</xdr:rowOff>
    </xdr:from>
    <xdr:to>
      <xdr:col>2</xdr:col>
      <xdr:colOff>241023</xdr:colOff>
      <xdr:row>0</xdr:row>
      <xdr:rowOff>551649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57150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47626</xdr:colOff>
      <xdr:row>35</xdr:row>
      <xdr:rowOff>19050</xdr:rowOff>
    </xdr:from>
    <xdr:to>
      <xdr:col>0</xdr:col>
      <xdr:colOff>657226</xdr:colOff>
      <xdr:row>35</xdr:row>
      <xdr:rowOff>654869</xdr:rowOff>
    </xdr:to>
    <xdr:pic>
      <xdr:nvPicPr>
        <xdr:cNvPr id="52" name="Picture 3" descr="SAN резьб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6" y="8429625"/>
          <a:ext cx="609600" cy="635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38100</xdr:colOff>
      <xdr:row>9</xdr:row>
      <xdr:rowOff>28576</xdr:rowOff>
    </xdr:from>
    <xdr:to>
      <xdr:col>0</xdr:col>
      <xdr:colOff>559144</xdr:colOff>
      <xdr:row>9</xdr:row>
      <xdr:rowOff>657226</xdr:rowOff>
    </xdr:to>
    <xdr:pic>
      <xdr:nvPicPr>
        <xdr:cNvPr id="56" name="Picture 2" descr="GHN1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2771776"/>
          <a:ext cx="52104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77</xdr:row>
      <xdr:rowOff>19050</xdr:rowOff>
    </xdr:from>
    <xdr:to>
      <xdr:col>0</xdr:col>
      <xdr:colOff>817470</xdr:colOff>
      <xdr:row>77</xdr:row>
      <xdr:rowOff>647700</xdr:rowOff>
    </xdr:to>
    <xdr:pic>
      <xdr:nvPicPr>
        <xdr:cNvPr id="59" name="Picture 22" descr="GHNM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8221325"/>
          <a:ext cx="788894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47626</xdr:colOff>
      <xdr:row>249</xdr:row>
      <xdr:rowOff>133350</xdr:rowOff>
    </xdr:from>
    <xdr:to>
      <xdr:col>0</xdr:col>
      <xdr:colOff>1047750</xdr:colOff>
      <xdr:row>252</xdr:row>
      <xdr:rowOff>150964</xdr:rowOff>
    </xdr:to>
    <xdr:pic>
      <xdr:nvPicPr>
        <xdr:cNvPr id="75" name="Picture 30" descr="гайки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6" y="53025675"/>
          <a:ext cx="1000124" cy="58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3162300</xdr:colOff>
      <xdr:row>0</xdr:row>
      <xdr:rowOff>47625</xdr:rowOff>
    </xdr:from>
    <xdr:to>
      <xdr:col>2</xdr:col>
      <xdr:colOff>412473</xdr:colOff>
      <xdr:row>0</xdr:row>
      <xdr:rowOff>542124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47625"/>
          <a:ext cx="488673" cy="49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41462</xdr:colOff>
      <xdr:row>47</xdr:row>
      <xdr:rowOff>20731</xdr:rowOff>
    </xdr:from>
    <xdr:to>
      <xdr:col>0</xdr:col>
      <xdr:colOff>935830</xdr:colOff>
      <xdr:row>47</xdr:row>
      <xdr:rowOff>654984</xdr:rowOff>
    </xdr:to>
    <xdr:pic>
      <xdr:nvPicPr>
        <xdr:cNvPr id="12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462" y="11193556"/>
          <a:ext cx="894368" cy="6342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60512</xdr:colOff>
      <xdr:row>51</xdr:row>
      <xdr:rowOff>20731</xdr:rowOff>
    </xdr:from>
    <xdr:to>
      <xdr:col>0</xdr:col>
      <xdr:colOff>638175</xdr:colOff>
      <xdr:row>51</xdr:row>
      <xdr:rowOff>655911</xdr:rowOff>
    </xdr:to>
    <xdr:pic>
      <xdr:nvPicPr>
        <xdr:cNvPr id="13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512" y="12431806"/>
          <a:ext cx="577663" cy="635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31937</xdr:colOff>
      <xdr:row>59</xdr:row>
      <xdr:rowOff>20731</xdr:rowOff>
    </xdr:from>
    <xdr:to>
      <xdr:col>0</xdr:col>
      <xdr:colOff>784412</xdr:colOff>
      <xdr:row>59</xdr:row>
      <xdr:rowOff>648500</xdr:rowOff>
    </xdr:to>
    <xdr:pic>
      <xdr:nvPicPr>
        <xdr:cNvPr id="14" name="Picture 24" descr="GHN_Basi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937" y="14403481"/>
          <a:ext cx="752475" cy="627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83</xdr:row>
      <xdr:rowOff>19050</xdr:rowOff>
    </xdr:from>
    <xdr:to>
      <xdr:col>0</xdr:col>
      <xdr:colOff>950595</xdr:colOff>
      <xdr:row>83</xdr:row>
      <xdr:rowOff>650570</xdr:rowOff>
    </xdr:to>
    <xdr:pic>
      <xdr:nvPicPr>
        <xdr:cNvPr id="15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19859625"/>
          <a:ext cx="922020" cy="631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38100</xdr:colOff>
      <xdr:row>99</xdr:row>
      <xdr:rowOff>19050</xdr:rowOff>
    </xdr:from>
    <xdr:to>
      <xdr:col>0</xdr:col>
      <xdr:colOff>638174</xdr:colOff>
      <xdr:row>99</xdr:row>
      <xdr:rowOff>655128</xdr:rowOff>
    </xdr:to>
    <xdr:pic>
      <xdr:nvPicPr>
        <xdr:cNvPr id="16" name="Рисунок 31" descr="E:\PICTURES\SANbasic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" y="23383875"/>
          <a:ext cx="600074" cy="636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304800</xdr:colOff>
      <xdr:row>120</xdr:row>
      <xdr:rowOff>114300</xdr:rowOff>
    </xdr:to>
    <xdr:sp macro="" textlink="">
      <xdr:nvSpPr>
        <xdr:cNvPr id="8194" name="AutoShape 2" descr="data:image/png;base64,iVBORw0KGgoAAAANSUhEUgAAAHkAAABzCAYAAAC8Ya0vAAAgAElEQVR4nOyd93+c1ZXw3/9hd5MF2+qS1XsZadSnSNN771Wj3nvvXbLlCphqMJhOAmHTCCHAErIJpG2SfQkJZAMJSejVlvR9f5iRbBPy7psC2X3hfD7n4+cZS6M79/ucc88999w7/4vP5P97+V9/7wZ8Jh+/fAb5UyCfQf4UyGeQPwXyGeRPgXwG+VMgn0H+FMhnkD8F8hnkT4F8BvlTIJ9B/hTIZ5A/BfIZ5E+BfAb5UyCfQf4UyGeQPwXyGeRPgfyPh7y7u8vu7u7f8P2u1Cv/zs5luvtf/s7H2c4/Rz6D/BHvFYW4ze7uNjs7F9nZuRi7vxLypevtD/3/3v3uH+nfQ/7HQ/5byh6gnd2L7OxeYGf3Qgx0FCDs6Ta77P3cxdjv7OkO2zvbbO98Bvljkb++M3fZJWqlOztR3d257D0vB8ZHX1/c2eXCxR22/5sAhv/GkD/KCv6rjvprO/QS3A+Ps7tsb29z8eIFPvjgA9597x3eevsNXn/9VX7/h1d4+eWXePnll3jttVf54MIFdnZ3o7+3/547f1F7/lbyd4V8qVN3/iTUT9Iadnd3uXjxAm+88Rq/fulFnnvuJ/zgB//GU99+jMef+BrffOxhvvbIF3jwS3dy5103cOttp7nl1tPcdMtpbjl7LXfdfSuPfetrPPfzf+fV117h4sUPPr2WvPd0XwkwNh7uXOD999/lrbdf59XXfstvfvsiv3zhP/jJT7/PM89+m6e+/RhPPPkIz37/aV7+zQt88ME7wJ96KPaCoJ0PdfLuFbr38++//zb/+7kf8oUHb+fsbac5c+MRjp2YZ/PoNFvHZzl6bJaNI1MsrY0wu9TH1Hw3s8v9LG+OsXZ0ktXNCTaPz3P6zAa333UD33j0X3ju5z/h3ffe3G/Hzu7OH33+j1v+TpB3+OCDd3n++f/giScf5atfe5AvPXwv995/jtvP38jNZ6/hzPXHOHlqhSNbc6xtTLG8Os784jCzc4NMz/YzvzjC1vFFzt95M888+zRvvvV6tBN3ti/rwJ1YdLz9JyBfegi2ty/yv5/7d86dv461zXFW1kdYWh1mYbmfucU+5pcGWFwZZn5pkJnFfqaXojq50MPEfA/jc91MzPcytTjA1MIgC2vjrG7OcPraDe69/xzfe+Ypfv+H33Bx+wN2dnbY3r7Uzo9bPnHIUav6gF++8FPO3XGGyeleegfC9A830TsYorsvEL0fjNA3EKF3IELfYIT+wWZ6+5voH2pmYLiF3v4mevrC9PZHmF0Y5YsP3ctLL78Yc5GXrGRnZ+dPdOaVlv7GG6/yjUcfZvPoDBPTHfQPh+gfDjM02szETCfTc93MLvQyt9TH7GIfC6vDLK6NMLc0yPh0N0Pj7YxN9zA+3cPIRBdjUz0MjrQxMNzKwFArY+O9HN1a5alvP8729gUuXrwQa9fH3+d/F8g7u+/zr08/yvFTq0zM9NLZ66e100lbl5uOXh9dfQF6+kP0DjbRNxS5QvuHmxmb7GRkvJ2h0VYGRprpHWpicraf83ffwov/+TwXty+ws7vDzu4u23tR8u6e9e63ZB/y9vYHPPfzn3DL2dNMzvTS1uUhGLEQjFgJhM00tdrp6vfRNxxgYDRIV7+Xtm4PPQNhuvtDtHX5aOnwEmlz4w9bcfsNuP1GHB4tFocSs02O0SrHZFUyONLFD378vZjH2Wbn/wdL/uNxZ4d3332DL/3L/WwcXWR5bZKZuQGGR9voG4wwONLK0EgbgyMtDI22MDjaQt9QE939Abp6/fQOhOgdCNHV66ej20trh5NwiwV/yERLu5fzd97Cb377UhTyZYCj89yPsGa2effd13nyXx9heXWS1g4vBrMcpUaMRtuA0azA7tLg9mnwhTSEmvX4mzSYbGJMVik2pxKLXYXZpsRgaURrEKM1iNAa6lDralHpalHra1GoK5GrKtEYxKyuz/LGG7/fn4N/3PJ3gLzLr1/+BTfefJLp2QHmF4cYGW9jeKyFwZEIHV0ewhEr/pARf8iIx6/D7lZiscswWRsx2xr3/zXbGjGYxWgNdWh0dWh0YvoHO3jiiW9y4cL7+0mMPf0oyLDNK6/8invuO0t3TxiDUU5NXTnCylJqaoXU1QuRK+swWWVYHY3YXFLsbgkmWy0afRVqXTUavQi1VoRKU4dSXYVCLUSuEiBXViBTViBXVdCoKKNRIUAqF+Dy6PnGo19mZ+ci29sXP/ZZxCcG+fKGP/uDp1g/Mk3fYBMT0130DPhpabfQ3GbC7m5AratCoRIiv0IraFSUI1dVoFALUWoqkasqkCvLUWmrUKqrkCkqMVkUXHf9MV753Ut8ON24D3n3Ui56e+cD/uM/fsjm0XnMViXVNaWUlhVQWlpAcUkBBQU5FBXnIGkQYjRLMVnF2N1SLI46DJYaVNq99lUiV1bQqChFKi9CIiukQV6KVFZKg6IUcUMhooZCpLISVNoapmb7+d3vf7WfXdvvp/0EzKW+29n566B/ImPy5aC3dy7w9UceZGZ+kO7eEMNj7QwMhwlGtHgCcsy2OuQqAQ3yMhrkpTTIS5DKSmiQl9KoKEWmLEOmLItZRvQ1uVqAXCVAphQgV1bSOxDhu997gt3dC7EI+0Nj8mUd+P777/D4E1+nsytEbX0ZBUWZ5OVnkpObSWpqMqmpyaSkJpCbdxhJQwU6oxiTVYTZXovDI8XqFKHUCJCry1DrK9CZqtCbq9AaKzGYa3F4ZASbtHiDStx+Ob6QikCTjnCziTM3rPHAF89x97238uWvPMjvfvfylbAvy7z9NfKJQ37/g3e4655bGB3voqcvGkGPjLfS0m7B6W3A6hCj0lbSqChDKitG0li0r3vQZcoy1LrKmAoxWuuwuaQ4PXICYT0d3V7ue+A23nr71Ssi7cvd9d5rr732e+44fzN6g4yCogwyMlM4fDiZpKQE4uPjiI+PIy7+IAmJBygsykKurEWjr8Fkq8MfVtE/7KWz104woqGlw8TcUgcTM80MjvrpHXQzMOJjZCLI8ESA9h4LbV0mOnqs+IIqfEE17V0uWtrctHeFOHJ0me89853YUBOFu70dBf5HI82fIZ+ou97d3eWtt1/nzPXH6OlrIhxx0drmZXi0lc5eD05vI06vDItditZQg85Qjc5YjdkmxuVV0NJuYWS8ibmFbpZXB1ha7WdusZuFlV6W1/qYW+xkcbmXxeUBbrx5i+ef/ym7V0yhPgx5h1/96pesrc9TXVtGVnYqKamJJCUlcOjQQeLi4oiLi+PQoYMcPHgVqWkJVFaVoNLWYTDXEmkzcvrMLJtbQwyOehmbCnH81DhHT4wxv9zFxHQTw+N+JmbCjE76ae820tFjItKqxe2X4fHLcfuUePw63D49Lo+e/sF2HvrS/bzz9lvs7uywu7PLzjb/syD//g+/Zev4Eg6XlorKItQaCZ3dQfoHw7i8ctx+BeNTraysDbJxZIT5xW6WV/s5cWqas7dtcs9913Duji1uP3+M83ef5Pbzx7jhpmVOnprgyNYgR44Ns7Y5xOaRSZ566htRq9j+44zX3vTpJz/5EX39HRQUZpKemUxyctSCDx06GAN9iIMHr+bgwauJjz9IZlYa9eJyFKoK2jtt3PvAaY6fHGVg2MXUbJjFlU6W13qZXWhncbmTxZVOZhaaGZnwMjTqprVTTyAsJ9Skxh9S4XTLCEXMePw6rHYlVruKlnY/DzxwFxcuvBNz2fz3g/x/yz2/8ruXWVmbwmpTUVlVTGVlCUazkpY2Jw63jHCzkdvuOMbDXznHnXefZGmlbx/yNdfNc+LUNBtHRjhxeoYzNyxx/OQUaxsDHD85xrGTw5w4PcrWiVEWlwd46KG7ePONV/fHt8taCGyzs/MB//rUY7jcFjIyk0lNSyApKZ64uAPEJxwgLv5qDsVdxcFDV0Xv4w4QF3+A4pJsxNISAiEtt9+5xXU3zDA26WduMcL0XITpuRYmpiJMz7YyPdfKxHSYsckAI+M+2jqNdPXaiLQY8PlVuDxKgk0WfAEjTrcWp1uLw6WhpdXLV776RS5efH9/Tfsvlb8I8t7qzB9B/VBUeLleuPA+r73+B77/g39jcroPr9+E3iijuraUOpEAm0OF1S6jq8fDFx66iXvuu4Zrz8yzstbPkaMjHDs+zsbmEEvLvczOdbC41MP8Qhez8x2sHxng5DUTrG/2sn6kj7XNfhaX+7jj/BlefPH5K1PVQHRN+CLvv/82X3zwXhRKCWmHE0lJjScpOY64uKuJjz9AfPwBDh66iri4q0lIOMTBQ1dx1dWfIzsnlXpRMTZHAydOTXJka4C+ARtzCy0srXQxPtnE6HiY4bEAw6N+Boc9jIz7GR7zMTDsZmQsEIUcUOFwyTFZGtEbpWj1YjS6+th0sI7Wdi8/+tH3uLSmvXtFf3/MkC+lDD8MMzr3u8B777/D7373Mj/92Y94+juP8+WvPMD5u25m69gSbZ0+XD49BksjdeJSyspzkCtrsVgVdPX4uOmWNdY2+pmabmZ9vZ+TJyc5ujXCwkIH6+sDLC13MzzsY3QsyNxCKxtH+jl6bJjV9X7mF7uYnGlhZW2A62/Y4Nlnv32pg3ZhL2cN0VTmjTddS2VVGalpCaSk7FnyQeLiDhIff4i4uAMkJBwiMTGegwev5vOf/0dSUuMRVhWgN9axtNrN0kobIyNuFpc6WVnpY3KqhZGxEEOjXkYnAgyNehmbDDI85qNvwEVPn5NwREeoSYvdIUUqE1AvLqFOVEJtfRE19fmIpIWIJMVsHlng3XffvmKR5ROGfJH33nuHt956nd/9/rc89/Of8N1nnuCxx7/MFx48z403n2Dz6DyzC0MMjrTQ3uklGLZidapR6eppUAipE5VQXJpBZXUhaq2Y5lY7J05NMTUTYXDQw/JyN6evmebU6SkWFzvZ3BxkdbWX8fEQs7OtTE5FXeH6kQGOHhtndX2QxeUe1o8Mc/LUAo8++i+88/abl3XKJci/+e1LrG8sU1iUS2paQtRdJ8cTn3AoCjnhEPHxUcDJyQkcOHAVn/vcP5CQeJCikky0hjrWNwc4fmKQmZkmlpe7mJltY3wqwthkiLnFVhZXOpmajTA44qGn305vv4vObhvBsDoK2SWlQVFGnbiI6tpCauoKqa7Po1aUS60oH7tLw49+9MwVYD8ByLuxBMNFXvzV8zz2ra/zwBfv5rZz13Ps5AoLK6NMTPfQ3Rci0urEFzTh9Gix2JXoTVJU2nqk8kqq64upERVRKyqhVJBFYXEGkgYhXp+eYycmmJppZnDYy8nTU5w8NcncfDvTMy2srPayut7P8movC0tdjE+F6Bt0MjndzPxiN+ubQ2wdH2dlbYDllWHuv/92Xnnl5Svavwf5F7/4OeMTw+TkpnM4PYm0w4kkJceRlBxHfMJBEhIPkph0iOTkeJJTErjq6s/xuc//A/GJB8jJS0WhEjI108KRo/2Mj/uYmmpiZraVyelmxiYDTM40MbfYRv+Qi/YuE129VgaGPLR3WvAHlYSaNHj9SlRaIfXSIupExYilpYikRYgbC5E0FqNQV3PTzafZ3rkQS+j8+cURfwHkaFT6+hu/477772B5dZqRsW66ukNEWt14AiZsLg06UwNqnRiVVoxcVY9UVo2koYp6SQXVdcVUVOdTWZtPTX0x5cJcCoszqKopIhgycWRrjIWlTubm27nl7Co33bzMxuYgc/PtzM61sbbez8bmIEsr3SwsdTC32M7UTCuT063ML3azuj7A4lIPs3O9nDt3hhdf+PmH5spRyD/96Y/p7mkjMys1Oj9OTyY5OZ6UlAQSE+NITIojKTme1LQkUlITuerqz/HP//xPJCQdIis3BbG0lL4BN1vHhpicDDI25mdyKkL/oJuefjtDox4GRzy0dRpjAZeVvgE3wbCaQEhFOKLFF1Cg1gsRNxQjUwhplEfToHJ1GUpNNJs3ONLKH159+SOHyI8J8jawzUu/+SXHT67S2R3E7dViNEvQ6sUoNfU0yqsRSQTUiUqprS+ltr6E6tpiaupKqK4rprKmEEFVLhVVuVTXFlBZXUBJWRZl5TkEQyZWNwZZ2+hnebmbW86uctddxzhzZo7jJ8bZ3Bxkebmb1dVe1tb62NgcYOPIIPOL3cwv9bCyPhCFvNzD8soQN1x/jB/96NnLApdLkH/wg2doigRIz0ghKzuNjMxUklMSSElJIikpgcTEeJKSEklLSyElJYmrrvo8V1/9zyQlJ5Cbn06duJiubjtbW4NMjPtZWGhjajpC34CD3gE7oxN+OrrNtHYY6Oq10t5lpqvHjscnwx9U4gsosNrrMVhqkKsEGMwStPp61LpqVNoK1PpyFGoB3oCOp7796F+c2/4LIF8ELvKfLz3H+uYsTc12NPpaJI0l1IuLqROVUF1bRFVNIZU1+Qir86isyaOqJo/K6lyq66Kvl1dmIxBmUl2XT01dEeXCPAQVObg8ak6cnmZ5rYex8SAnT05w5swcGxsD3HDDAmfOzLGw0MHsbCubRwY5cXKMzaNDrG8MsnVsnK1j46yuDbCw2M3S0iBra1M89s2vcuHC+5d1UtQbffe7T+Pzu8jITCEr53AUcnI8KSmJpKQkkpgYR1JSPKlpySQlJ3DVVZ/nwMGrSE1LIr8wk8rqfEJNOtY2+hgZ9TA7F2F8MkjvgJ2BYQcj4176h1x09Vrp6DbTN+hiYMhDMKzG45Ph8cmwOUTYXBJUOiFWpwyTrQGVtgqVtgKVrpwGRTE6Yw3XXnfkisWMj5aPfv3/HfL+FCRqyf/50s9ZXp0k1GRFoa6iui6Pqto8KqvzEVblUS7MoaIyaq1VNflU1eRRU1dAvbgYcUMJclUFOmMNdlcjal0NIkkp1bUFWB0yjhwbY3ahnYnJMCsrPWxuDrK21seJE+Ncc800R44Mxay5h5XVLlbXullZ6WZ5uYe5uQ5mZztYWuxlcaGfhfkBvvzwPbzzzhuXAd5hd/ciTz/9JC63jYzMVLKy00jPSCE5JequU1ITSUw8RFJSHKlpiSQmHeKqqz/HobiryMhMoaAwk8Liw5gsEkYnwnT1WhgedTM44qS7z0xPv5nBEReDIx7au0w0t+voGXDQN+Ai1KTZt2a7U4zZKUalF6LWV6LUViKVlSJtLEHSUEidOB+RpIDunhBvvvna/oLLR8tHv/4XQI7WHf/mty+wsDiKL2BGrqqkqjaX8sosyiuzqazOpao2H5GkBEljGTKlEK2hDqdHRWuHg76BACPjTYxMNNEz4MFil6JQVyGSlmKySphZ6GBptYfJqQhLS11sbg6ystLD8nI3m0cG2dwc5MiRIVZWelhYaGd5pZOFhTZmZlqYmW5leamXzY1RNtZHWV8b5YtfuJXf//7lK6x4d/ciT/7rY9jspssgJ5OcEr+viUmHSEqOQk5IPMjVBz5HfMIBsnMOU1CYSWZ2AgpVJT39HnoHonC7eo30Dljp7jMzNOq+AnJzm24/6HJ5GnC4JNidEsx2EVpDFTV1OVTX5lJZnUNlZTZCYSaVlVkIhRmYTDL+89e/3G8/H2nNfy3kK95omz+8+jJTM4O4vXoM5uiiglRWglIjxGyT4PQoaGox0zfoZ2SiiaXVATa2xjh13Tynrl1g/egos4sddPe7sdil6Iz1KNRVmKxiltb6WDvSz9hEkIWlDo6dGGVtvY+FpQ7mF9uZmAozt9DG2kYfR48Ns3V8hMXlThYWO1hZ7WNpuZeFxR7WN0fYOjbJ+Tuv44UXnvsjyI8/8SgWq57MrFSycw6TnpFMSmo8ySlxJKfEkZh0kKTkQySnxBOfcDUHDn6OxKSD5OVnUViUTVr6IeolxfT0e5iea6W9Kwp4ZNzDyLiX8akgQ6NeegccdPZY6OgyE2nREwip9l21wyXF5pCgN9RQKcxEWJFFRXk2grJMyksyqCzPprIimwZpJT/68bOxGu+PBfLlKaNo0PL2268xNTOE062ludVGd7+X3kEfY1PNbGyNcv1NK9x2fotzd25x9vYNzt9zgutuXODE6Sm2Tk5x9MQ4s4sdtHdbMdlEGC0S7C4FJquIlY1+VjZ6mJ6NsLbRx6nTk2wdG2Fto4/V9V6WV7v3AW8eHWBlrZuFpXZW13pZWe1leqaVoeEAU9NtrKwOcO21K/z4x89cAXln5yLf+tY3MJl1ZGalkZ1zmMPpSftZr6TkKOQo6Dji4q/i4KHPkZwSR2FRLoVFuSSnHkQgzMIf0tI/5KWt00DvgI3BEScDw07GJoP0DTqjUfWgk94BBx1dlv0x2e2V4fI04nBIMRrrqBRmUl2ZS2VFLhWlWZSXZFIpyKG6Io/qymIe/ebXYp/hT61Y/NWQ97aIRGF/8ME7zC9OYnWomV8a4NR1c1x7wyJnbz/Cnfee5stfP8cDD53h3J1HufaGea69YY5jp0ZZXu9jZWOQja0Rtk6OMzYVxu5uwGQV09bpxO5uZGwqzNxiG5NTTayt9XH6mim2jo2ysTHA5uYgJ06Mc/LkBFtbw6yv97Kw0MbkVJjFxQ6Wl7uZmoowMOBhZCTA3Fw7R49O8vTTj3Px4sUrID/22CMYTVoyMlPIzEol7XDiFW46ITE6V45eH+BQ3D+TkppAcUkBRUV5JCUfoLAkDaNVTCiiIdyspqPbGFMTnT0W2rtMtHUa6eyx0NVrZWjET0ubEadbitcvx+mW4nY3YrdLqKzMoKoym8qKHCrKsqgoy0JYmkV1RR7C8gLuvueOGOSLfyL4+htD3t7+gPWNRQwmGaeuW+Khf7mFO+46zrk7j3H+7hPc88C1nLlxifUjQ0xMN7Ow3M3WyTE2j42ytjnMwkoP60eHmF/porXTgs5US0+/D19ITXO7gaFRHxOTYRYXO9naGmFzc4C1tb79QOzokSGOHh1ifb0vmmmaiTA728LaWh/z8x1MTDQxPOxnbCzE0lI/X/3ag7z77rsfCTk9IznmqhNISj6076YTk6LryFHXfYi4+OhyY3FJPvn5OSQkXk1OXhJ6Uz1NLQZa2vS0dxnp7rPQ0W0m0qrdnz61tOtpatHQ0mbYnzoFw2pcngZcHilOdwM1tdlUCDOpKM+kQpBFeVkWgpIMqipyEQhyOX3N8f1M45UZvL3rv5m7ji5C7Oxe5PQ1x1BrxJy+boUnv/0gZ2/b4NiJCc6e2+TsbZscOznF+pEhllb7WNscZuvEJMdPT3Pi9BQrG/3MLnYyOtlEa6cVhaaC5jYrDk8j/pCaucUO5uZbWVxo59jWMMePjXD8+Ahra9Fga26uleXlTlZWulhd7YlG2is9rCz3MD3VzPRUC9NTLYyPNzE22szd99zCG2+8ellKdjs2JmtJz0wiIzM6HicmHSAh8WqSkg/sX6ekHiI55SDxCVeRmhZPYVEOOTkZxMVdRVraQRSqSlo7LPQPOejuN9M3aKO7z0pXr5XuPhv9Qy6a23T4Qwq8fjk2hwirvR5fQIHDJcFiq8PulCKWFFJekUl5eRYVgqgKSjOorMhBIMhiZWWaaKXLZft49g3ww9WofzbkDyHfhd3dbW47dxMqjZgjWzN87dG7uOXWDU6cmuTGm1c4e9smR7bGOHJ8nOOnp7n+phVuuHmd625c4prrZ1k/OsT4dDOdvS6CET0qrRBvQI3BUofTK2dlrS+alx71sbbWw9paD0tLHSwutjMzE2FqKhx9CBajry0vd7G01MnsbCvDwz4GB72MjzcxNBSgvd3BjTcdi5XX7LV/h6e+/TgOl4H0zMRLS43Jh0hMuprEpAP7mpoWR3LKQRISr74McjqHDn6epMSrEUvKCIa1dPdb6e4zxdRGT7+dvkEn3X02Iq1a2rvMBMPqqIv2NuL1y7Ha6zFZ6rDaxcgVAgTlGQgrshGWR922sDybCkEWpaUZTE0PsF/ztRsDcYWH/Wj5qxYoHnzoPlQaMVMzPdz7wPXcdc9J7r73JDfdssrZ2zaiiwUrvRw/Pc25O49z6+1HueXcJjfcssTWyXFGJsJ09bpo7bBhtkVrp9T6SnSmGgZH/PQPuujutTI5FWZyuonxySDzi20srXSyvtnH2noPC0vtTEyGGJsIMDYRZGw8yMRUE+MTYYZHAgyPBOjt83Lq9OplETbALt/73tP4gw4yMhPJyEz50Jh8KBZZx+0vQyYmHeRwehLFJXnk5qZz9dX/RGLiAWrrSrA7G2npMBBpU9HcrqGt00hrLJXZ0W2mvctE/7AbX1COxy/DH1LhCchxehqw2sU4XA0olBUIyjMRxuDuAS4vy6KkJJ2hkY5LS7o7xFz2xwz5sW89gkojpqnZzu13neTOu09w970nOX/XMc7fdZzF5R5GxsMcPTHBHXef5OZbN7np7Do3nl3luhsXmJprZ3isia7evblyBQ3yEuSqMppaDAwMexibDDIz1xKtsljuYHa+heXVLjaPDrK02sXMXISxCT/DY15GxnwMj/qiFr7UyfBogKERP339PlZWx69Yzdnd3eGHP3yGllY/Wdkpsdx1EqlpCSSnxJGSGkdKajxphxPJyk4lPSOJ5JQ40jOSEZQXUFCYydUH/pGExKupEBZgMIkIt+jwhRsJt6hpbtPT3K4j1KympV1Pe7eZ9m4z3qAcX0iJN6DA4ZHi9suxOSRY7RIaGkupEGZTXp6NUJCNoDQDQWkGFeXZlJVm0DfQEp3+fRKQ9+T73/839EYZRksjN996hPseuIb77j/N/V+4jnvvv5YjW2MMj4WZXejkhptXufnWTbZOTLJ+ZIijJyZYWu1nbLKVjm43VkcjDfIy6iUFSBqLcHvlDI/4mJ9vZX6+lbX1XpaXO5mbb2Ex5rZn55oZG/czMuJmYjLA2LifsTE/MzMRJifD9PTYaW830dxsZGy8k6effvKK/O/PfvZjevpayc5NjS1SJJOekcjh9PiYJpCZlUxBYSa5eYdJPRxHZlYSVdXFCAT5HDzwT8THXUVpaQ5yRSUev5JgREVrh4GWttbkXMUAAB7QSURBVGgg5g/JibRqo5bdYaSpRYcvoMDukuBwSXB6GrDYRGh0lUikxVQIs6JjclkWZSXplJWkU1GeTWlpOv2DrVdA/ljd9Z4899xPsNo1qHV13Hr7Me6+9xRfePA6brvjCDfevMp11y+yujHExtFRjhyf4MTpOZbXBpmYaWVmoYONrTHGp9ro7vPhDxuQqyqoFUXXUk3WOsYmQszMNjM338LGZh9zcy0sLXWwvt7L4mIHU1NNTE4GGR31MDzsYnDQyfCwm8nJEKOjPtrbjUQiWlpaTUxMdvPUU9/i8hLdF154nsmpQXLzD5OVnUpWTioZWQlkZMWTmZ1AVk4iufkplAqyKSmLZrhy8pJpaKxC2lBJfPznOXTo8xQXZ1EnKkZvrCXYpKa9y0RTs5ZAWEGwSUlzWzTb1dSiIRTR4HBLsTpEuLyNOD0NGC21KNUC5MpyKoTZVFRkIyiJWnF5WSaC0gyKi9MYGu7cb39048UnAPk/f/1LfAEr4gYBN509wtnbNrj13Brnzm9y0y0rnLvjKNdcN88dd57gxKlZTpyaY3V9mPnlXqbmO1jdjF6PTrbQPeDDZBNTVZ9DRU0mWmMVY1NNTM02s7jcwYlTY8zMRZiaCbO23svSUicTE2Gmp5sYG/PT22tjaMjF2JgvBn/Pko10dNqYnOriySe/weVnefzmty+xujZPYVEmOXmp5OWnkZ2bSE5eEjl5KeTmp1JUchhhVQ7CqmzyCpLJK0hFoxdhcchJTT/Aobh/Ir8wndq6IvTGWrwBOeFmNb6ADI9fQigiJ9KmIRhR4g8rcAdkWFwizE4RTp8Mm0uCzlSFRleBUi2ksjIHoTCHspKMaNZLkEl5WQZlZZnMzA5fMSZ/7JB3d3d49dVXaGsPUlGZy9xiP3fec4K77zvB/V88zQMPXcvd90XH5y8+dAO33LrOuTu2OHFqmrWjw6wdHeaaGxY5c/MK60dHGZloxuKQIqzJpkyYjlIrpLvfxehkmKnZCKsb3UzNhpmZb2Z1vZeV2JRpaamTqakwQ0NRC56YCDE87GNysonx8RD9/S56el0MDDbx9Ue+xKU6bHjttT9w+pqjCMrzyCtIo7D4MPmFqRQWp1NYlElRSSblldnUSwoRNxRTUpZOfmEqBouU9h4XhaVpHIz7R3Lz06gVFWO0iPD45YQiKryBRpyeOgJNjTR3aIm0aWhu1+MLybG6xVjdEmwuKSZrPXpDFRqtEKm0mKrqXKprCqiuzqe6poDauiLEklLEUgFbx1b3o+u94PES5D8tfwXkbd59702GR7opKcsk3GzhjruO8+DDZ3jw4et59PHzfOnLN/Dlr9/CVx85y4MPX8dD/3KG83cfZfPYCKubg5y4ZoaVjWF6+v04PWokjQLKyrMoKEqjTlxIpNXE2FQTEzMRlte7mFtsYX6plfnFNuYXWjlyZID1jX6mZ5sZGfMxMuZjYMhNe4eJnl4HQ8M+unrstHVYae1w8eBD91yxXPfOO29x+x03xnZOpFNSlkVxWQYCYQ4CYR4VlflU1xcgU5WjMdRQVZtHQXEaRquUqfkuGhRCDsT9Azl5adSJSlDrqrE5JURa9QSbVLh8YvzhRprbtTS3aYm0avEF5NjsImxWETptJUp5GbKGEiSiAmqqc5DJKlCpazAYpRgtMgyWRvTmBrQGKbffcdNlhQOfAGTYYXv7AxaXpyguzcBklXLy9Az33HeSr3z9Vp7+7oN88/G7eODBa7n9riNcf9M8WydGWN3opavXQSiixxtQozeJqJcUU1aeRakgi6LiDLJykhBUZOP0yOkb8jAx08TyeheLK+1MzzUxOR1iYiLA3FwLC4vtjE+FGB7zRYvmRrx0dJpp6zDT0WWltd1Ee6eNtk439z1wBx988O5+dH3x4ns89KV7kSvrKSrJoLwyj4rYmnetqIR6aSkSWQkaYzUOr4wGpYCisjRUumoGR8NoDCIOxf8TWTkpiKXlGC0SDKZaXB4ZvoASb0CG2yfF5ZFis9djsdSi11WiUgpQyQU0iAoR1+Yjri2gtjoXUV0hFksDdqcCb8CAL2TG5Tdgdigx21U89q2vfLKQ99KDp685SqkgC7mygu5eF8dPTnHmhiVuuGmFreOTjI5HCEf0mCz1KNTlNMpLqKnPQ1iVRXlFJqWCDIpL0ykoSKGgMI38/DQyMhMoLk1HY6imrcvGyESQsckAU7NhpueaWFhqZXIqwOiol4nJIMPDHoaHPUzPRBgfD9DX76Sr20ZHhzmqnTaamm2cv/Nm3n33rcsWKi7yrccfwWLTUFSSSU1dIXWSAsSNxchUFai0lWiMQpxeKW3dZuweKcKaTOokedjcjchUVaSkHSQ7JxWRpByrQ45CXYFCJcBorkNvrEahLEMmK0EsKqCuLg9RXT7i+iKkklJkDRUoGitRyquRyYRotPW4PVqcHhXegB6P34DDo8NkUxAI23ju5z+OtZtPBvJeOc35u85SWV1Ag0yAzlCD16fC6ZKj1dfQKCujuiaP0rJ0CgtTKSo+THHxYYqK0ygsTKWwKI2i4nSKitLJz08hNzeqGRnxFBaloVALae+2Mz3Xxsx8CxPTQeYWW1hYamFyKsDcXBNzc80MDroYGnIzNuanr89Bd7eNllYDoZAKv1+O3S7GbGng5luu4e23X7+ieOB7zzxNKOykpCwbaaMAuboUpbYMg6UWi6MeT7CBrn4zs8vN9AzYaVAUIaxJp0FZirhRQFZ2Erm5h6kTCdCbpEhlpVTXZtMgK0UsKUIsKkQiKkYqKUMsKaWxUYhMXoVSVYfBKMNokqM3NqLRizFZ5fiCJjx+Hf6QEV/AiMujx2pXMTzayWuv/zYWOF46legTsORdvv7Iw4ilFTQqKpErhdTWFVAmSKeoKJWCwlTy8lPIy4tqUdFhioszKChIIz8/lby8FAoKDlNQcJjc3FRyclLIy0sjMzOR/II05AohwSYDoxNNzC20MT4VYHa+ienZICOjbqamooFWe4cpuu0koMDjleH2yLDZJRiMNajU5ShVFVhscm697TreeOMPVyREfvazH9Pb34qgIgelpgqTrQ6Lsw5vWE6gWUFnv5GJ+QArR7sZn21Ca6ykTHiYqto8quuKyC9MIzcvlXpxGXqTBIVaSE19HjJFOQpVJRpNDRpNLXqDBJ1eglYvQaMVozM0YLGpsDm1mK0K9KYG7C4N/pAZj0+PL2DEHzTj9hpweQxcf/0JLl58fx/oJci7fOyQf/ij76I3NCJX1qDW1lIhzCa/IJmcnERyc1PIy0slJyeZvLxk8vNTYppGYWE6+flpMcjp5Oenk5d3mMLCTLKzo/CVqlrsLiX+kJauXgfdvVbaOw20tGrx+2Q4nRKsNhFafSUyRQkNshJUaiFqTRVqTTVaXT06vQiDUYovYOaOO2/i9Td+f0VC5Ne//hULixOUC3OQqyqwexrwhpWE27UEWuS0dGvp6DPTPeiko8+JUldJQXEKxaWZVFTmUyrIprDoMCJJGWarDK2hngZ5ORp9HUaLBKtDhskqxeqQY3MqMFtlmCyNWO0KnG4Nbq8Oh0uDxabAHzTjC5hwew0xNeJ06+joCvLs95++rO8/lrrrP9pnsn//618/jz9oQ6Wpw2xppKo6j8KiVHJyE8nNSyG/4DB5+ankxiAXFKZSVJROcXEmxSWZFJdkxTSbwqIsioqzyclJpbAoA41WhNOjRmesQ2+qRWeoQqUuR6Eso7GxlAZpKTKZALmiHLmiHJW6Cq2uDq2uDp1ehMnUgNHUgNkiJxCycvv5G3n1tVcuy1/D66+/yjXXHqOqtog6cRE6Ux1mhxSzQ4zeUo3OUoXOXI3BKsJkb0DUUEp2XhI5uSmUlOVQLsxHUJGLtLECq12JzihCoa7CYBZjdTTi8qpwuOV4/NEjKRxuJU6PGrdXi8enwxc04PUbcLq1BEJWPD4jXr8JlycKORC0c+ttZ3jn3Tc/CcgfnnBHIb/62m/oH2hFb5Rid6qoExVTVp5NQVFadFpSmkVRSbToragkndKyTMoEOZQJchFU5FFRWUC5sIDyikJKSnMpKc2NWnRxBhq9mEDIhMnagFQmQNxQikwhRKGqRq6oQqmoQa2pQ62tQ6Otw2CSYjQ3ojNIMJll2OwqTGYZVpuSYMjGbefO8IdXf3sJ8i6899673HPvHcgUdZQLc6mXlCCSllIjKqROXEx1fXQaVScuQSQVUFVTRGZWEukZieTlZ1AqyEVYVUijvBqrXYnBJMFokeLyqvH41bi8CnxBDb6gDm9AG/tXhycQHXdDEQuBkAVfwEQgZMXtNeL1mXE4DbjcJtbWF3jp5Re55KY/tpLcP2XJO7z19h9YXB7H6zcSCJmQNAioEOZSUhqFWSHMp0KYj7Ayn8qqfCor86msKqKyqpCq6mJqa0upry+ntrac8vICBIJ8iouzKSrJRKWtx+03YLbJ0ejq0epFaHRilKpaVKo6dDoJBmMDBpMUvVGC2SqPbZxT4HBpcHmi20HtTjWhJjvnbr8+Cnk/wQ/b2xf55mOPYHPoo8kPYS6CihyKSzMoFWRRXJpBSVkmpYJsyspzKRPkkpEZLRPKzEqloDCTcmEBcmUNVrsKi12B26fFHzIQCBtw+1T4QzqCTUZCETPBJjP+ULSvmlpsNLc5CUccBEJWAiEbdqcOl8eE3WGkf6CLZ579TqwSZPvjhvwR2GNTqA8uvMU1120yOt5J/0ATCmU1wso8KiryEArzqa4upq6uDLG4HImkHJFIgERcgUQiRCqtpKGhCqWyHrm8HpFISHVVCeXlBZSUZiNX1WJzaTDbooGJzihFa5Cg0YnQ6cUYTVIs1kZsTgU2pxKrQ47dpcLt0+EN6HH7tDjcKvwhEx1dfu6+52z01J2dHXZ32D8g9Sc//THdva2xhEgmBUVpZOdGU5vZuSnk5KWSm59GXn4a+QWHSc9IIjFWqpudk0a5sBCVWoTNocLt1dHUYiUQNhIImwiETURabLS0O2ludRJssuIPmgmGrURaHDS3ugiGbfgCZtxeExarBptdT3dPG9949Ktsb1/4L8pw/5aQ9w15rzpkr+rxAvfce5bpuT6GR1swmiWIxCWIJQJEYgHSBiFKVR1qTT0abT36mCs1meXoDQ1odFIMRjlabSMKhQhpQw1VNaWUCXKRK2uwu7Q4PFoMlgYMZikGsxSzrRG7U4nVLsNslWJ3KfD4tXj8OgJhEy3tTlrbXTS12Ak1WWjr8DA00s6XHr6Xd95949IO/hjkV175DZtHVigtyyU3P43s3GTSMxKiK1IZCaRnRN1zRlYSWdnRdeeExEMkJh0iMysFYVURWr0Uu1ONP2impd1FqMlCMGwh2GQlHLHR3OokHLETCFkIhKyEI3ZCTXbCESc+vwW314TJrMZs0dDeEeErX/lSLJr+0xUfHyPkHfZLgGL7cr729QdjrseGx69DZxShN0rRG6WYLHLsTjUujwa3T7v/hHt8eiw2RXSOqGtArhAhllQhk9cjllQiqMhDpqjB7TUQilhxelTYnDKcHiUubzRZ4PJqcHpU+IIGmtsctHV66Orx0z8UYWC4hZ6+Jto7fbR1+Bga6eTrj3yJCxfe5VL++tLhMPfedx6xpIaMzOjacnpG8v5Ox9S0BFJS40lNSyDtcCJph5NITDxEQuIBMjKTqKopRmeQ4vLoCEfshCN2vP7oHHcvUvYHLQTDNoJhG+GIg+ZWN03NDkJNTkJhF13dzfT2dTC/MM1Xv/Yw77//7n4u4s91z38zyHAJ8nf+7VvYnUqcHhWRVjv+kAl/0Bwbp6OBRThiIxSxEIpY8AWN2J1qjOZGtPoG5Ip6ausqqKwqoV4kpK6+AkF5Ho3yatxePa3tbvwhEw63klDETFuni/YuD+1dXjp7oge4DY60MjDUTG9/mJ6+MB1dASItLjw+E3anlq7uCI996+vs7u65v0tz5Z2dbZ7+zpN4vPYrICenHCI55RBJyQdJSj64X0yQdjiB5JR4EhIPkpGZRG1dGVa7ikDIQjBsxeXRYXdqsDnUOFxanG4dbq9hH3A44qCpOToWh5qcDA5186WHv8D3f/A9XvzVL2Kp1+39gr1PDvI+6b2a30uW8PwvforLo0NnFNPcGj3NpqnZsQ84GLbiD5pwe3U43RrsTnXMihtQa6XI5PXU1FYgrCylqrqM6poySgW5+5bc3umjvctLc5uDnv4gg8PN9A000dMfpqs3SGdPgI4uP5EWJ4GQFV/AgsdnwuHSYbYqMRgV9PS28e1vP3nZMHPl5vkXf/UCM7Pj5BdkkpGVTEZmEqlpcTHAB/Y1WtR3KGbdcWTnpiKWVuDy6PAHLbi9BuxODU63Dqc7CntvWhQIWfetOdRkIxCyEGpyccON18bSrZe+3iAK+M/fwfg3gBw9huES6Ki8/ubvaOvwIVdW09LmobXdg8dnwOnW4PEZ8PqNOFzaaPRpU2K2KjBZ5OiNMjTaBmRyEXX1QiqrymKgBZSW5SFT1OL1m+ntjzA43EJHl5f2mDa3umhq3oNqxuMz4vYaY4DNOFx6bA4dRrMKjU7G6NggP/zh9/ct98rvkoC3336bc7efRSSpJjMrheycw7HTgOJiuyoOkZIaR2pa/H5Z0OH0BIpLs1Bp6vH6TbHPrMfjM+HxmfaTGb6AmUDISqgpOg5HI2krXr+Jzq4wzz77XfYqSPdO9f2oUxw+Ach7VhyFfHlC4cLFd5ia7qdBVkWkxU1LmzeaxbHLcbjVuDw6HC4tNocaq12N0SzDYGrEYJKh1clQqqSIJTXU1FZQVS2guqac0rJ8FEoRza1ehkY66O4NEwhZcHv1+w9OFO6lDvX4TPj8VlxuEw6nAYfLiNmiQadXsrq6yAsv7O0l2vsM27FTdHfZ3t7hiScfxx9wkZuXQUFhNoVFOWRkJsfG4aimpkXH5NS0BDIykxBWFWK2KvD4jDG3bMQXsOLxmfH6zfiDln1tanbuP5j+oAWXx8Da+hxvvPnaPsg9wJdD/mtPvv8zkyHRHY1c4UZ22Nl5n2uu20SuqCEQshFpceP26rE5ldhdalye6BlVdqcWi02F3tiAztCAVt+AUiVGqZLS0FhPVbUAYWVJDHIeKo2Ujq4QfQMtBELWfRfocGn3035urwm314TTbcDpNuD2mnG6jNidBuwOPQajCqNJy5nrr+W111697LNEda8Td3Z2eeGFX7CyMk9JaT5FxbmUVxRSKsgjMyslVv+VxOH0RNIOJ5B2OCG2+lSBw6XD5THsW60vEB0yotGzg2DYSjBsjV3bCYRseP0WWtsDPPGvj36kxV5+/wlB3nPTsaDrstrl6LmQF3no4XvQGxvx+k2xp1SPw6XF4zPGXKkBj8+I1a6OAZaiN8pQacQo1fU0NFZTXVNGVXUptXUCysrz0Bka6e6N0N4ZxOUxYnfqcLoNOFz6fagujzF2rd9/CFxuPQ6XHrNVjVrTgN1h4p577+K99977SLe315lvv/MW9z9wN40yEWWCAqqqi6kXCygpyyYzK5GMzCQyMpNIOxxPekYiRcXZKFXi/QfN7TURCNn23fJekBUM2/bjk2j/2PH57WwdW49tR/3LzwP5f5E/w5KvHIf3Ice+M+l7zzyF1x/9EL6AGZdHvx9VenzG2BNuxuHSYjTL0BsbYuNyAzqDFLmyDpG4ApFESE1dGYKKPMxWJT19EZqa3bg8Rhwu/RVQ3V7jPnyrXYPVrsbmUMcCHi0msxKNtpHmlhDf/OY32N7+8An2e58l2rHb29v84IfP0tnVQlV1GXX15YilQupEAvIK0sjOSSErO4XsnFTyCzKoqS3DaFLsexKPz0wgZItFzfZ9t+wLmPf7xeMz4faYae9o4unvPLnvDT/clr+l/MW560vz5Ki++OLz9PS14AtYrgC8p3v3TrculnpUYXOoY0GYAo1OSqO8hkZ5DdW1pQgrC3C4dHT1hPAFzNid2n11unWxv6HH7tRhsakxWRQYTLJ9yGarEp1BhkYrY2p6jJ/97Cf/1yBm7/XXX3+N228/i0rdiFhShbShCpGkglJBDnkFhykqyaa0LI/KqhJkivp97+J0G/D6zVdE0HsB1h5klyfqhXwBO9dcd4J33n3zIwH/nSB/tFx++uybb77G+uYCkRbXfpC1N4VwuLT788VogsCIO2aZNocWs1WFVteItKGaunoBZeX5CKuKcHkMtLR5cXuN2BwabI6otdqdWhwuHVa7GrNVidGswGiWYzTLsNiU2BxqDCYZao0Es0XDzbdczxtvvPZfduL+lPD555idnaRRJkKpkiBpqKJCWECpIIfKquKohUuq0BnkuDwmHC49Hp8Zf9BGMGzfB7znvfYgR9usZWS0j5/9x7//SSv+bwP5w8HC9vY2D3zhLvoHW/H4jNgc6v2EwN68MQpbh92pw2RRo9PL0eoa0epkiMRVFBXn7ke2VTVl+AI2Wtp8ON0GbA5tzGJVmK0qrPbow2EwyTFZlFjtmv3pmc2hxmJToVSLaW0L8uSTj12RWPjT1hzVCxc+4KmnnqClNYxMLkKjbUTaWE2dSECdSICkoQq5QoTVpsXuiA4Vbq8pFk1b/wiyx7dX4aEhEHLxxQfv2/8Oir16rb/VdOmj5G8GeXd3l2e//zSzc8OEmhwxmNqY1elxuHQ4XHrsDh0Olwmf30lbexNj40McO75Jb18X5RWlZOf8n/bO9SeKK4zDf0+/NK1tpZdUYeWyO3thd2Z3Z3dxryBFKVKwVTQ2rUYTvEerJqJYo6alqJhao7Y1Nk1NmnihUiNfVLRy24CQcksFd336YXd2d2CpmIJCZn4JySwk7DnzzO+c97wzc97XWJyzCMOyDwlHPETKvDjdZkSnCcllQnIJuD1WZG8CsCiZcHtseEvsuGQByZWe680WA9u2b6ar62HW9mbrkzI6DQ8PcfbsaWSPSJExF8FiwCjkUmj8EKNpKaIk4A+48PiK8S13EAglhmNlyFbm4kDIicdnxSWbKfE72b2nnv7+KMrbibGYGvJcaBY3UH3GwGAvDYf38kltBSvK/XxUEaKyqpya2irq6tZQX7+FI42HuHjxPG1tfxCN9jI2NkYsFqO1tRWvV+bNRa/z/geLKSxaSqTUgz8o4pCKEJ1FybW1EZcsIHstic9OAcllxe2x4ZJN2MV8HFIBFpsBj9dOy9nvePJkjGczSPIrkBWH9ff3cexYIw7RSn5BLkWmPASLAdEpJKN5CW9JcXIp58QflJJLKTF57CQQchMu9bG6uoK9+3bR8eBualmkjBxzrVmFHI+P0/bndY40HmT/gT00NZ3g58uXuHHzGg8fdjAyPJy8cjN34VGcM8zmzZvIyXmLnJxFmIQ8wqUyywOOVDSugHbJAh6fBZdsxiEZKXYYEZ0mHFIhFlsegiUPoymXuvVruHPn9oxdkulkJajs7umk4fABvD4ndoeA05WYKgIhKRUX+INOgmGZYNhDpLSEipURPltbzZatX3Ko4SAXLpyjra2VgYG+VLZtgRb/UuoZjjMw0Mfg4OPknZR06jARkZORvlOn7i5duojFYuSdxW9gFAyES2VK/A4cUiF2sQCHVIjkMiF7rfiWJ4Iw0WnEZi/AbDVQZFpCoXEJRlMevhI3p041MTo6MmPHpJMPiptjxOITdHf/xdGvD1Fa5sfjFfF47cmMlkwwLFP5cRnrN3zK9h1bOX78KJcv/0R7+x2i0Sijo2Op708nXtRV3uZas7rf9eQ5T+lQ2h3KT2YBkHRno9FeamqrePe9txHM+ZRXJO4iOaTE3SqHZEwFWk63GbtYhNmyDJPZgNmajyhZCIVL2LixjpaWM/T09CTaknqt5HntR+XizFrI0Wg3zc3fsK5uDaurV/LFpg18tX83TU0nuXr1Vx48uM/Q0N9MTEyoKrWqRwf1SLEgID8vFTfZqZkOyYScmSJtbv6WYruAxVpAeYWfUEROuVWBLLkSNzfcHhvhiI+a2tXs2LmN02eaaW29QX9/Xyrx8SInc/KcrBToUkCPjY3Q0XGXW7du0tFxj+GRoSnDbqZr1UW141n6q15CzZVmFfLk36nhJ5IpmSctW6e7uh6xc2c9gYCHSJmPYCix+bldNOKWbQRDbqqqV7Bl6+ecONnIb1d/4f79ewwNDaXAqkeRF4M83UWaOI4BcdXDGplOnfq/EvuFqaukTzXEXOsVFOSc+jjL5ECss/MRjY0N1NRWsqqylFWVZaxdV8Pefbs4f/572ttvMzj4mPHx8SkXydyetGTbZ/xETrYHIF++5kWR7MlJlXg8zuDgY65c+ZFzP7Rw7frv9PR2Mj7+Txa3vSzAC1fzCnJm1BmPP+Xp0yfpV02TwVA6eHnVrV44mheQIXtkrjg7s9ZwZnZouqBPd7Ra8wby1Eg8W+Azdf7VIT9f8wrydKDTf8tcu6qjVV3Ta95A/i+p3fnqo9WFpgUBWdf/kw5ZA9Iha0A6ZA1Ih6wB6ZA1IB2yBqRD1oB0yBqQDlkD0iFrQDpkDUiHrAHpkDUgHbIGpEPWgHTIGpAOWQPSIWtAOmQNSIesAemQNaB/AUjStBkG9wpzAAAAAElFTkSuQmCC"/>
        <xdr:cNvSpPr>
          <a:spLocks noChangeAspect="1" noChangeArrowheads="1"/>
        </xdr:cNvSpPr>
      </xdr:nvSpPr>
      <xdr:spPr bwMode="auto">
        <a:xfrm>
          <a:off x="3238500" y="2907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38100</xdr:colOff>
      <xdr:row>107</xdr:row>
      <xdr:rowOff>28575</xdr:rowOff>
    </xdr:from>
    <xdr:to>
      <xdr:col>0</xdr:col>
      <xdr:colOff>619125</xdr:colOff>
      <xdr:row>107</xdr:row>
      <xdr:rowOff>644071</xdr:rowOff>
    </xdr:to>
    <xdr:pic>
      <xdr:nvPicPr>
        <xdr:cNvPr id="21" name="Picture 108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contras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336625"/>
          <a:ext cx="581025" cy="615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33"/>
  <sheetViews>
    <sheetView tabSelected="1" workbookViewId="0">
      <selection sqref="A1:O1"/>
    </sheetView>
  </sheetViews>
  <sheetFormatPr defaultRowHeight="15" x14ac:dyDescent="0.3"/>
  <cols>
    <col min="1" max="1" width="9.140625" style="1" customWidth="1"/>
    <col min="2" max="2" width="9.140625" style="1"/>
    <col min="3" max="3" width="9.140625" style="1" customWidth="1"/>
    <col min="4" max="16384" width="9.140625" style="1"/>
  </cols>
  <sheetData>
    <row r="1" spans="1:17" ht="45" x14ac:dyDescent="0.3">
      <c r="A1" s="282" t="s">
        <v>900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17" ht="19.5" customHeight="1" x14ac:dyDescent="0.3">
      <c r="A2" s="283" t="s">
        <v>2715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</row>
    <row r="3" spans="1:17" ht="27.75" x14ac:dyDescent="0.4">
      <c r="A3" s="284" t="s">
        <v>1214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</row>
    <row r="4" spans="1:17" s="86" customFormat="1" ht="20.25" x14ac:dyDescent="0.3">
      <c r="A4" s="281" t="s">
        <v>2557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</row>
    <row r="5" spans="1:17" s="86" customFormat="1" ht="20.25" x14ac:dyDescent="0.3">
      <c r="A5" s="281" t="s">
        <v>2757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</row>
    <row r="6" spans="1:17" s="86" customFormat="1" ht="20.25" x14ac:dyDescent="0.3">
      <c r="A6" s="281" t="s">
        <v>2726</v>
      </c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</row>
    <row r="7" spans="1:17" s="86" customFormat="1" ht="20.25" x14ac:dyDescent="0.3">
      <c r="A7" s="287" t="s">
        <v>2758</v>
      </c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</row>
    <row r="8" spans="1:17" s="86" customFormat="1" ht="20.25" x14ac:dyDescent="0.3">
      <c r="B8" s="98"/>
      <c r="C8" s="285" t="s">
        <v>2759</v>
      </c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</row>
    <row r="9" spans="1:17" s="86" customFormat="1" ht="20.25" x14ac:dyDescent="0.3">
      <c r="B9" s="99"/>
      <c r="C9" s="286" t="s">
        <v>2760</v>
      </c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</row>
    <row r="10" spans="1:17" s="86" customFormat="1" ht="20.25" x14ac:dyDescent="0.3">
      <c r="B10" s="99"/>
      <c r="C10" s="286" t="s">
        <v>2761</v>
      </c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99"/>
      <c r="Q10" s="99"/>
    </row>
    <row r="11" spans="1:17" s="86" customFormat="1" ht="20.25" x14ac:dyDescent="0.3">
      <c r="B11" s="98"/>
      <c r="C11" s="285" t="s">
        <v>2762</v>
      </c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</row>
    <row r="12" spans="1:17" s="86" customFormat="1" ht="20.25" x14ac:dyDescent="0.3">
      <c r="A12" s="281" t="s">
        <v>1221</v>
      </c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</row>
    <row r="13" spans="1:17" s="86" customFormat="1" ht="20.25" x14ac:dyDescent="0.3">
      <c r="A13" s="281" t="s">
        <v>2558</v>
      </c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</row>
    <row r="14" spans="1:17" s="86" customFormat="1" ht="20.25" x14ac:dyDescent="0.3">
      <c r="A14" s="281" t="s">
        <v>2763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</row>
    <row r="15" spans="1:17" s="86" customFormat="1" ht="20.25" x14ac:dyDescent="0.3">
      <c r="A15" s="281" t="s">
        <v>2764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</row>
    <row r="16" spans="1:17" s="86" customFormat="1" ht="20.25" x14ac:dyDescent="0.3">
      <c r="A16" s="281" t="s">
        <v>2765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</row>
    <row r="17" spans="1:15" s="86" customFormat="1" ht="20.25" x14ac:dyDescent="0.3">
      <c r="A17" s="281" t="s">
        <v>2766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</row>
    <row r="18" spans="1:15" s="86" customFormat="1" ht="20.25" x14ac:dyDescent="0.3"/>
    <row r="19" spans="1:15" s="86" customFormat="1" ht="20.25" x14ac:dyDescent="0.3"/>
    <row r="20" spans="1:15" s="86" customFormat="1" ht="20.25" x14ac:dyDescent="0.3"/>
    <row r="21" spans="1:15" s="86" customFormat="1" ht="20.25" x14ac:dyDescent="0.3"/>
    <row r="22" spans="1:15" s="86" customFormat="1" ht="20.25" x14ac:dyDescent="0.3"/>
    <row r="23" spans="1:15" s="86" customFormat="1" ht="20.25" x14ac:dyDescent="0.3"/>
    <row r="24" spans="1:15" s="86" customFormat="1" ht="20.25" x14ac:dyDescent="0.3"/>
    <row r="25" spans="1:15" s="86" customFormat="1" ht="20.25" x14ac:dyDescent="0.3"/>
    <row r="26" spans="1:15" s="86" customFormat="1" ht="20.25" x14ac:dyDescent="0.3"/>
    <row r="27" spans="1:15" s="86" customFormat="1" ht="20.25" x14ac:dyDescent="0.3"/>
    <row r="28" spans="1:15" s="86" customFormat="1" ht="20.25" x14ac:dyDescent="0.3"/>
    <row r="29" spans="1:15" s="86" customFormat="1" ht="20.25" x14ac:dyDescent="0.3"/>
    <row r="30" spans="1:15" s="86" customFormat="1" ht="20.25" x14ac:dyDescent="0.3"/>
    <row r="31" spans="1:15" s="86" customFormat="1" ht="20.25" x14ac:dyDescent="0.3"/>
    <row r="32" spans="1:15" s="86" customFormat="1" ht="20.25" x14ac:dyDescent="0.3"/>
    <row r="33" s="86" customFormat="1" ht="20.25" x14ac:dyDescent="0.3"/>
  </sheetData>
  <sheetProtection sheet="1" formatCells="0" formatColumns="0" formatRows="0" insertColumns="0" insertRows="0" insertHyperlinks="0" deleteColumns="0" deleteRows="0" sort="0" autoFilter="0" pivotTables="0"/>
  <mergeCells count="17">
    <mergeCell ref="A14:O14"/>
    <mergeCell ref="A6:O6"/>
    <mergeCell ref="A1:O1"/>
    <mergeCell ref="A2:O2"/>
    <mergeCell ref="A17:O17"/>
    <mergeCell ref="A16:O16"/>
    <mergeCell ref="A15:O15"/>
    <mergeCell ref="A3:O3"/>
    <mergeCell ref="A13:O13"/>
    <mergeCell ref="A12:O12"/>
    <mergeCell ref="A5:O5"/>
    <mergeCell ref="A4:O4"/>
    <mergeCell ref="C11:O11"/>
    <mergeCell ref="C8:O8"/>
    <mergeCell ref="C9:O9"/>
    <mergeCell ref="C10:O10"/>
    <mergeCell ref="A7:O7"/>
  </mergeCells>
  <hyperlinks>
    <hyperlink ref="C8" location="'Belimo - седельные'!A1" display="Регулирующие седельные клапана с электроприводами Belimo"/>
    <hyperlink ref="C9" location="'Belimo - шаровые'!A1" display="Регулирующие шаровые краны с электроприводами Belimo для регулирования водяного потока"/>
    <hyperlink ref="C10" location="'Belimo - дисковые'!A1" display="Регулирующие поворотные дисковые затворы с электроприводами Belimo для регулирования водяного потока"/>
    <hyperlink ref="A4" location="Термотроник!A1" display="Приборы учёта тепловой энергии ЗАО &quot;Термотроник&quot;"/>
    <hyperlink ref="A5" location="Теплоком!A1" display="Приборы учёта тепловой энергии Холдинга &quot;Теплоком&quot;"/>
    <hyperlink ref="A12" location="'Насосы IMP Pumps'!A1" display="Циркуляционные насосы IMP Pumps"/>
    <hyperlink ref="A13" location="'Регуляторы давления LDM'!A1" display="Регуляторы давления LDM"/>
    <hyperlink ref="A15" location="'Балансировка Cimberio'!A1" display="Балансировочные клапаны Cimberio"/>
    <hyperlink ref="A16" location="'Предохр клапана Valtec'!A1" display="Предохранительные клапаны Valtec"/>
    <hyperlink ref="A17" location="'Преобразователи солей жёсткости'!A1" display="Преобразователи солей жёсткости Шторм, Рапресол"/>
    <hyperlink ref="C11" location="'Belimo - воздух'!A1" display="Электроприводы Belimo для систем вентиляции и кондиционирования"/>
    <hyperlink ref="A13:O13" location="LDM!A1" display="Регуляторы давления LDM"/>
    <hyperlink ref="A14" location="'Балансировка Cimberio'!A1" display="Балансировочные клапаны Cimberio"/>
    <hyperlink ref="A15:O15" location="'Балансировка Valtec'!A1" display="Балансировочные клапаны Valtec"/>
    <hyperlink ref="A6" location="Теплоком!A1" display="Приборы учёта тепловой энергии Холдинга &quot;Теплоком&quot;"/>
    <hyperlink ref="A6:O6" location="Конвент!A1" display="Приборы учёта тепловой энергии ООО &quot;Конвент&quot;"/>
  </hyperlinks>
  <pageMargins left="0.7" right="0.7" top="0.75" bottom="0.75" header="0.3" footer="0.3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2"/>
  <sheetViews>
    <sheetView zoomScaleNormal="100" zoomScaleSheetLayoutView="100" workbookViewId="0">
      <selection sqref="A1:D1"/>
    </sheetView>
  </sheetViews>
  <sheetFormatPr defaultRowHeight="15" x14ac:dyDescent="0.3"/>
  <cols>
    <col min="1" max="2" width="48.5703125" style="1" customWidth="1"/>
    <col min="3" max="3" width="10" style="2" customWidth="1"/>
    <col min="4" max="4" width="12.140625" style="2" customWidth="1"/>
    <col min="5" max="5" width="12.5703125" style="1" bestFit="1" customWidth="1"/>
    <col min="6" max="16384" width="9.140625" style="1"/>
  </cols>
  <sheetData>
    <row r="1" spans="1:9" ht="45" x14ac:dyDescent="0.3">
      <c r="A1" s="282" t="s">
        <v>900</v>
      </c>
      <c r="B1" s="282"/>
      <c r="C1" s="282"/>
      <c r="D1" s="282"/>
      <c r="E1" s="88" t="s">
        <v>1215</v>
      </c>
      <c r="F1" s="27"/>
      <c r="G1" s="27"/>
      <c r="H1" s="27"/>
      <c r="I1" s="27"/>
    </row>
    <row r="2" spans="1:9" ht="19.5" hidden="1" x14ac:dyDescent="0.3">
      <c r="A2" s="305" t="s">
        <v>901</v>
      </c>
      <c r="B2" s="305"/>
      <c r="C2" s="305"/>
      <c r="D2" s="305"/>
      <c r="E2" s="28"/>
      <c r="F2" s="28"/>
      <c r="G2" s="28"/>
      <c r="H2" s="28"/>
      <c r="I2" s="28"/>
    </row>
    <row r="3" spans="1:9" ht="19.5" customHeight="1" x14ac:dyDescent="0.3">
      <c r="A3" s="283" t="s">
        <v>2715</v>
      </c>
      <c r="B3" s="283"/>
      <c r="C3" s="283"/>
      <c r="D3" s="283"/>
    </row>
    <row r="5" spans="1:9" ht="12.75" customHeight="1" x14ac:dyDescent="0.3">
      <c r="A5" s="306" t="s">
        <v>1222</v>
      </c>
      <c r="B5" s="306"/>
      <c r="C5" s="306"/>
      <c r="D5" s="306"/>
    </row>
    <row r="6" spans="1:9" ht="42" customHeight="1" x14ac:dyDescent="0.3">
      <c r="A6" s="306"/>
      <c r="B6" s="306"/>
      <c r="C6" s="306"/>
      <c r="D6" s="306"/>
    </row>
    <row r="7" spans="1:9" ht="16.5" customHeight="1" thickBot="1" x14ac:dyDescent="0.35">
      <c r="A7" s="3"/>
      <c r="B7" s="3"/>
      <c r="C7" s="393">
        <v>44602</v>
      </c>
      <c r="D7" s="393"/>
    </row>
    <row r="8" spans="1:9" ht="18" customHeight="1" x14ac:dyDescent="0.3">
      <c r="A8" s="15"/>
      <c r="B8" s="15"/>
      <c r="C8" s="91">
        <v>85.38</v>
      </c>
      <c r="D8" s="117" t="s">
        <v>1455</v>
      </c>
    </row>
    <row r="9" spans="1:9" s="6" customFormat="1" ht="47.25" x14ac:dyDescent="0.2">
      <c r="A9" s="4" t="s">
        <v>814</v>
      </c>
      <c r="B9" s="4" t="s">
        <v>709</v>
      </c>
      <c r="C9" s="63" t="s">
        <v>1154</v>
      </c>
      <c r="D9" s="126" t="s">
        <v>1454</v>
      </c>
    </row>
    <row r="10" spans="1:9" ht="52.5" customHeight="1" x14ac:dyDescent="0.3">
      <c r="A10" s="431" t="s">
        <v>1276</v>
      </c>
      <c r="B10" s="301"/>
      <c r="C10" s="301"/>
      <c r="D10" s="302"/>
    </row>
    <row r="11" spans="1:9" ht="30" customHeight="1" x14ac:dyDescent="0.3">
      <c r="A11" s="502" t="s">
        <v>1129</v>
      </c>
      <c r="B11" s="503"/>
      <c r="C11" s="503"/>
      <c r="D11" s="504"/>
    </row>
    <row r="12" spans="1:9" x14ac:dyDescent="0.3">
      <c r="A12" s="45">
        <v>979521960</v>
      </c>
      <c r="B12" s="45" t="s">
        <v>815</v>
      </c>
      <c r="C12" s="8">
        <v>101</v>
      </c>
      <c r="D12" s="17">
        <f t="shared" ref="D12:D20" si="0">$C$8*C12</f>
        <v>8623.3799999999992</v>
      </c>
    </row>
    <row r="13" spans="1:9" x14ac:dyDescent="0.3">
      <c r="A13" s="45">
        <v>979521961</v>
      </c>
      <c r="B13" s="45" t="s">
        <v>816</v>
      </c>
      <c r="C13" s="8">
        <v>103</v>
      </c>
      <c r="D13" s="17">
        <f t="shared" si="0"/>
        <v>8794.14</v>
      </c>
    </row>
    <row r="14" spans="1:9" x14ac:dyDescent="0.3">
      <c r="A14" s="45">
        <v>979521962</v>
      </c>
      <c r="B14" s="45" t="s">
        <v>817</v>
      </c>
      <c r="C14" s="8">
        <v>111</v>
      </c>
      <c r="D14" s="17">
        <f t="shared" si="0"/>
        <v>9477.18</v>
      </c>
    </row>
    <row r="15" spans="1:9" x14ac:dyDescent="0.3">
      <c r="A15" s="45">
        <v>979521700</v>
      </c>
      <c r="B15" s="45" t="s">
        <v>818</v>
      </c>
      <c r="C15" s="8">
        <v>101</v>
      </c>
      <c r="D15" s="17">
        <f t="shared" si="0"/>
        <v>8623.3799999999992</v>
      </c>
    </row>
    <row r="16" spans="1:9" x14ac:dyDescent="0.3">
      <c r="A16" s="45">
        <v>979521702</v>
      </c>
      <c r="B16" s="45" t="s">
        <v>819</v>
      </c>
      <c r="C16" s="8">
        <v>103</v>
      </c>
      <c r="D16" s="17">
        <f t="shared" si="0"/>
        <v>8794.14</v>
      </c>
    </row>
    <row r="17" spans="1:4" x14ac:dyDescent="0.3">
      <c r="A17" s="45">
        <v>979521706</v>
      </c>
      <c r="B17" s="45" t="s">
        <v>820</v>
      </c>
      <c r="C17" s="8">
        <v>111</v>
      </c>
      <c r="D17" s="17">
        <f t="shared" si="0"/>
        <v>9477.18</v>
      </c>
    </row>
    <row r="18" spans="1:4" x14ac:dyDescent="0.3">
      <c r="A18" s="45">
        <v>979521701</v>
      </c>
      <c r="B18" s="45" t="s">
        <v>821</v>
      </c>
      <c r="C18" s="8">
        <v>101</v>
      </c>
      <c r="D18" s="17">
        <f t="shared" si="0"/>
        <v>8623.3799999999992</v>
      </c>
    </row>
    <row r="19" spans="1:4" x14ac:dyDescent="0.3">
      <c r="A19" s="45">
        <v>979521703</v>
      </c>
      <c r="B19" s="45" t="s">
        <v>822</v>
      </c>
      <c r="C19" s="8">
        <v>103</v>
      </c>
      <c r="D19" s="17">
        <f t="shared" si="0"/>
        <v>8794.14</v>
      </c>
    </row>
    <row r="20" spans="1:4" x14ac:dyDescent="0.3">
      <c r="A20" s="45">
        <v>979521707</v>
      </c>
      <c r="B20" s="45" t="s">
        <v>823</v>
      </c>
      <c r="C20" s="8">
        <v>113</v>
      </c>
      <c r="D20" s="17">
        <f t="shared" si="0"/>
        <v>9647.9399999999987</v>
      </c>
    </row>
    <row r="21" spans="1:4" ht="29.25" customHeight="1" x14ac:dyDescent="0.3">
      <c r="A21" s="502" t="s">
        <v>1130</v>
      </c>
      <c r="B21" s="503"/>
      <c r="C21" s="503"/>
      <c r="D21" s="504"/>
    </row>
    <row r="22" spans="1:4" ht="14.25" customHeight="1" x14ac:dyDescent="0.3">
      <c r="A22" s="45">
        <v>979521709</v>
      </c>
      <c r="B22" s="45" t="s">
        <v>824</v>
      </c>
      <c r="C22" s="8">
        <v>103</v>
      </c>
      <c r="D22" s="17">
        <f t="shared" ref="D22:D31" si="1">$C$8*C22</f>
        <v>8794.14</v>
      </c>
    </row>
    <row r="23" spans="1:4" ht="14.25" customHeight="1" x14ac:dyDescent="0.3">
      <c r="A23" s="45">
        <v>979521712</v>
      </c>
      <c r="B23" s="45" t="s">
        <v>825</v>
      </c>
      <c r="C23" s="8">
        <v>107</v>
      </c>
      <c r="D23" s="17">
        <f t="shared" si="1"/>
        <v>9135.66</v>
      </c>
    </row>
    <row r="24" spans="1:4" ht="14.25" customHeight="1" x14ac:dyDescent="0.3">
      <c r="A24" s="45">
        <v>979521710</v>
      </c>
      <c r="B24" s="45" t="s">
        <v>826</v>
      </c>
      <c r="C24" s="8">
        <v>103</v>
      </c>
      <c r="D24" s="17">
        <f t="shared" si="1"/>
        <v>8794.14</v>
      </c>
    </row>
    <row r="25" spans="1:4" ht="14.25" customHeight="1" x14ac:dyDescent="0.3">
      <c r="A25" s="45">
        <v>979521713</v>
      </c>
      <c r="B25" s="45" t="s">
        <v>827</v>
      </c>
      <c r="C25" s="8">
        <v>107</v>
      </c>
      <c r="D25" s="17">
        <f t="shared" si="1"/>
        <v>9135.66</v>
      </c>
    </row>
    <row r="26" spans="1:4" ht="14.25" customHeight="1" x14ac:dyDescent="0.3">
      <c r="A26" s="227">
        <v>979521704</v>
      </c>
      <c r="B26" s="227" t="s">
        <v>828</v>
      </c>
      <c r="C26" s="8">
        <v>118</v>
      </c>
      <c r="D26" s="17">
        <f t="shared" ref="D26" si="2">$C$8*C26</f>
        <v>10074.84</v>
      </c>
    </row>
    <row r="27" spans="1:4" ht="14.25" customHeight="1" x14ac:dyDescent="0.3">
      <c r="A27" s="45">
        <v>979521987</v>
      </c>
      <c r="B27" s="45" t="s">
        <v>832</v>
      </c>
      <c r="C27" s="8">
        <v>146</v>
      </c>
      <c r="D27" s="17">
        <f>$C$8*C27</f>
        <v>12465.48</v>
      </c>
    </row>
    <row r="28" spans="1:4" ht="14.25" customHeight="1" x14ac:dyDescent="0.3">
      <c r="A28" s="45">
        <v>979523206</v>
      </c>
      <c r="B28" s="45" t="s">
        <v>834</v>
      </c>
      <c r="C28" s="8">
        <v>291</v>
      </c>
      <c r="D28" s="17">
        <f>$C$8*C28</f>
        <v>24845.579999999998</v>
      </c>
    </row>
    <row r="29" spans="1:4" ht="14.25" customHeight="1" x14ac:dyDescent="0.3">
      <c r="A29" s="45">
        <v>979521711</v>
      </c>
      <c r="B29" s="45" t="s">
        <v>829</v>
      </c>
      <c r="C29" s="8">
        <v>103</v>
      </c>
      <c r="D29" s="17">
        <f t="shared" si="1"/>
        <v>8794.14</v>
      </c>
    </row>
    <row r="30" spans="1:4" ht="14.25" customHeight="1" x14ac:dyDescent="0.3">
      <c r="A30" s="45">
        <v>979521714</v>
      </c>
      <c r="B30" s="45" t="s">
        <v>830</v>
      </c>
      <c r="C30" s="8">
        <v>107</v>
      </c>
      <c r="D30" s="17">
        <f t="shared" si="1"/>
        <v>9135.66</v>
      </c>
    </row>
    <row r="31" spans="1:4" ht="14.25" customHeight="1" x14ac:dyDescent="0.3">
      <c r="A31" s="45">
        <v>979521705</v>
      </c>
      <c r="B31" s="45" t="s">
        <v>831</v>
      </c>
      <c r="C31" s="8">
        <v>118</v>
      </c>
      <c r="D31" s="17">
        <f t="shared" si="1"/>
        <v>10074.84</v>
      </c>
    </row>
    <row r="32" spans="1:4" ht="14.25" customHeight="1" x14ac:dyDescent="0.3">
      <c r="A32" s="45">
        <v>979521983</v>
      </c>
      <c r="B32" s="45" t="s">
        <v>833</v>
      </c>
      <c r="C32" s="8">
        <v>146</v>
      </c>
      <c r="D32" s="17">
        <f t="shared" ref="D32:D35" si="3">$C$8*C32</f>
        <v>12465.48</v>
      </c>
    </row>
    <row r="33" spans="1:4" ht="14.25" customHeight="1" x14ac:dyDescent="0.3">
      <c r="A33" s="45">
        <v>979521944</v>
      </c>
      <c r="B33" s="45" t="s">
        <v>835</v>
      </c>
      <c r="C33" s="8">
        <v>291</v>
      </c>
      <c r="D33" s="17">
        <f t="shared" si="3"/>
        <v>24845.579999999998</v>
      </c>
    </row>
    <row r="34" spans="1:4" ht="14.25" customHeight="1" x14ac:dyDescent="0.3">
      <c r="A34" s="45">
        <v>979522752</v>
      </c>
      <c r="B34" s="45" t="s">
        <v>836</v>
      </c>
      <c r="C34" s="8">
        <v>326</v>
      </c>
      <c r="D34" s="17">
        <f t="shared" si="3"/>
        <v>27833.879999999997</v>
      </c>
    </row>
    <row r="35" spans="1:4" ht="14.25" customHeight="1" x14ac:dyDescent="0.3">
      <c r="A35" s="45">
        <v>979522005</v>
      </c>
      <c r="B35" s="45" t="s">
        <v>837</v>
      </c>
      <c r="C35" s="8">
        <v>456</v>
      </c>
      <c r="D35" s="17">
        <f t="shared" si="3"/>
        <v>38933.279999999999</v>
      </c>
    </row>
    <row r="36" spans="1:4" ht="52.5" customHeight="1" x14ac:dyDescent="0.3">
      <c r="A36" s="299" t="s">
        <v>1277</v>
      </c>
      <c r="B36" s="301"/>
      <c r="C36" s="301"/>
      <c r="D36" s="302"/>
    </row>
    <row r="37" spans="1:4" x14ac:dyDescent="0.3">
      <c r="A37" s="45">
        <v>979521765</v>
      </c>
      <c r="B37" s="45" t="s">
        <v>841</v>
      </c>
      <c r="C37" s="8">
        <v>266</v>
      </c>
      <c r="D37" s="17">
        <f t="shared" ref="D37:D47" si="4">$C$8*C37</f>
        <v>22711.079999999998</v>
      </c>
    </row>
    <row r="38" spans="1:4" x14ac:dyDescent="0.3">
      <c r="A38" s="45">
        <v>979521768</v>
      </c>
      <c r="B38" s="45" t="s">
        <v>842</v>
      </c>
      <c r="C38" s="8">
        <v>273</v>
      </c>
      <c r="D38" s="17">
        <f t="shared" si="4"/>
        <v>23308.739999999998</v>
      </c>
    </row>
    <row r="39" spans="1:4" x14ac:dyDescent="0.3">
      <c r="A39" s="45">
        <v>979521766</v>
      </c>
      <c r="B39" s="45" t="s">
        <v>843</v>
      </c>
      <c r="C39" s="8">
        <v>266</v>
      </c>
      <c r="D39" s="17">
        <f t="shared" si="4"/>
        <v>22711.079999999998</v>
      </c>
    </row>
    <row r="40" spans="1:4" x14ac:dyDescent="0.3">
      <c r="A40" s="167">
        <v>979521771</v>
      </c>
      <c r="B40" s="167" t="s">
        <v>2501</v>
      </c>
      <c r="C40" s="8">
        <v>267</v>
      </c>
      <c r="D40" s="17">
        <f t="shared" ref="D40" si="5">$C$8*C40</f>
        <v>22796.46</v>
      </c>
    </row>
    <row r="41" spans="1:4" x14ac:dyDescent="0.3">
      <c r="A41" s="45">
        <v>979521769</v>
      </c>
      <c r="B41" s="45" t="s">
        <v>844</v>
      </c>
      <c r="C41" s="8">
        <v>273</v>
      </c>
      <c r="D41" s="17">
        <f t="shared" si="4"/>
        <v>23308.739999999998</v>
      </c>
    </row>
    <row r="42" spans="1:4" x14ac:dyDescent="0.3">
      <c r="A42" s="167">
        <v>979521773</v>
      </c>
      <c r="B42" s="167" t="s">
        <v>2502</v>
      </c>
      <c r="C42" s="8">
        <v>274</v>
      </c>
      <c r="D42" s="17">
        <f t="shared" ref="D42" si="6">$C$8*C42</f>
        <v>23394.12</v>
      </c>
    </row>
    <row r="43" spans="1:4" x14ac:dyDescent="0.3">
      <c r="A43" s="45">
        <v>979522018</v>
      </c>
      <c r="B43" s="45" t="s">
        <v>845</v>
      </c>
      <c r="C43" s="8">
        <v>329</v>
      </c>
      <c r="D43" s="17">
        <f t="shared" si="4"/>
        <v>28090.019999999997</v>
      </c>
    </row>
    <row r="44" spans="1:4" x14ac:dyDescent="0.3">
      <c r="A44" s="45">
        <v>979521767</v>
      </c>
      <c r="B44" s="45" t="s">
        <v>846</v>
      </c>
      <c r="C44" s="8">
        <v>266</v>
      </c>
      <c r="D44" s="17">
        <f t="shared" si="4"/>
        <v>22711.079999999998</v>
      </c>
    </row>
    <row r="45" spans="1:4" x14ac:dyDescent="0.3">
      <c r="A45" s="167">
        <v>979521770</v>
      </c>
      <c r="B45" s="167" t="s">
        <v>847</v>
      </c>
      <c r="C45" s="8">
        <v>273</v>
      </c>
      <c r="D45" s="17">
        <f t="shared" ref="D45" si="7">$C$8*C45</f>
        <v>23308.739999999998</v>
      </c>
    </row>
    <row r="46" spans="1:4" x14ac:dyDescent="0.3">
      <c r="A46" s="121">
        <v>979522006</v>
      </c>
      <c r="B46" s="121" t="s">
        <v>848</v>
      </c>
      <c r="C46" s="8">
        <v>329</v>
      </c>
      <c r="D46" s="17">
        <f t="shared" ref="D46" si="8">$C$8*C46</f>
        <v>28090.019999999997</v>
      </c>
    </row>
    <row r="47" spans="1:4" x14ac:dyDescent="0.3">
      <c r="A47" s="45">
        <v>979523510</v>
      </c>
      <c r="B47" s="45" t="s">
        <v>1345</v>
      </c>
      <c r="C47" s="8">
        <v>666</v>
      </c>
      <c r="D47" s="17">
        <f t="shared" si="4"/>
        <v>56863.079999999994</v>
      </c>
    </row>
    <row r="48" spans="1:4" ht="52.5" customHeight="1" x14ac:dyDescent="0.3">
      <c r="A48" s="299" t="s">
        <v>1278</v>
      </c>
      <c r="B48" s="301"/>
      <c r="C48" s="301"/>
      <c r="D48" s="302"/>
    </row>
    <row r="49" spans="1:4" x14ac:dyDescent="0.3">
      <c r="A49" s="45">
        <v>979522021</v>
      </c>
      <c r="B49" s="45" t="s">
        <v>838</v>
      </c>
      <c r="C49" s="8">
        <v>293</v>
      </c>
      <c r="D49" s="17">
        <f t="shared" ref="D49:D51" si="9">$C$8*C49</f>
        <v>25016.34</v>
      </c>
    </row>
    <row r="50" spans="1:4" x14ac:dyDescent="0.3">
      <c r="A50" s="45">
        <v>979522022</v>
      </c>
      <c r="B50" s="45" t="s">
        <v>839</v>
      </c>
      <c r="C50" s="8">
        <v>608</v>
      </c>
      <c r="D50" s="17">
        <f t="shared" si="9"/>
        <v>51911.039999999994</v>
      </c>
    </row>
    <row r="51" spans="1:4" x14ac:dyDescent="0.3">
      <c r="A51" s="45">
        <v>979522023</v>
      </c>
      <c r="B51" s="45" t="s">
        <v>840</v>
      </c>
      <c r="C51" s="8">
        <v>839</v>
      </c>
      <c r="D51" s="17">
        <f t="shared" si="9"/>
        <v>71633.819999999992</v>
      </c>
    </row>
    <row r="52" spans="1:4" ht="52.5" customHeight="1" x14ac:dyDescent="0.3">
      <c r="A52" s="299" t="s">
        <v>1346</v>
      </c>
      <c r="B52" s="301"/>
      <c r="C52" s="301"/>
      <c r="D52" s="302"/>
    </row>
    <row r="53" spans="1:4" x14ac:dyDescent="0.3">
      <c r="A53" s="45">
        <v>979522753</v>
      </c>
      <c r="B53" s="45" t="s">
        <v>1347</v>
      </c>
      <c r="C53" s="8">
        <v>584</v>
      </c>
      <c r="D53" s="17">
        <f t="shared" ref="D53:D54" si="10">$C$8*C53</f>
        <v>49861.919999999998</v>
      </c>
    </row>
    <row r="54" spans="1:4" x14ac:dyDescent="0.3">
      <c r="A54" s="45">
        <v>979522754</v>
      </c>
      <c r="B54" s="45" t="s">
        <v>1348</v>
      </c>
      <c r="C54" s="8">
        <v>559</v>
      </c>
      <c r="D54" s="17">
        <f t="shared" si="10"/>
        <v>47727.42</v>
      </c>
    </row>
    <row r="55" spans="1:4" x14ac:dyDescent="0.3">
      <c r="A55" s="45">
        <v>979524499</v>
      </c>
      <c r="B55" s="45" t="s">
        <v>1351</v>
      </c>
      <c r="C55" s="8">
        <v>767</v>
      </c>
      <c r="D55" s="17">
        <f>$C$8*C55</f>
        <v>65486.46</v>
      </c>
    </row>
    <row r="56" spans="1:4" ht="14.25" customHeight="1" x14ac:dyDescent="0.3">
      <c r="A56" s="121">
        <v>979524498</v>
      </c>
      <c r="B56" s="121" t="s">
        <v>1350</v>
      </c>
      <c r="C56" s="8">
        <v>800</v>
      </c>
      <c r="D56" s="17">
        <f>$C$8*C56</f>
        <v>68304</v>
      </c>
    </row>
    <row r="57" spans="1:4" x14ac:dyDescent="0.3">
      <c r="A57" s="121">
        <v>979524609</v>
      </c>
      <c r="B57" s="121" t="s">
        <v>1349</v>
      </c>
      <c r="C57" s="8">
        <v>1093</v>
      </c>
      <c r="D57" s="17">
        <f t="shared" ref="D57" si="11">$C$8*C57</f>
        <v>93320.34</v>
      </c>
    </row>
    <row r="58" spans="1:4" ht="14.25" customHeight="1" x14ac:dyDescent="0.3">
      <c r="A58" s="45">
        <v>979524501</v>
      </c>
      <c r="B58" s="45" t="s">
        <v>1353</v>
      </c>
      <c r="C58" s="8">
        <v>974</v>
      </c>
      <c r="D58" s="17">
        <f>$C$8*C58</f>
        <v>83160.12</v>
      </c>
    </row>
    <row r="59" spans="1:4" ht="14.25" customHeight="1" x14ac:dyDescent="0.3">
      <c r="A59" s="45">
        <v>979524500</v>
      </c>
      <c r="B59" s="45" t="s">
        <v>1352</v>
      </c>
      <c r="C59" s="8">
        <v>1008</v>
      </c>
      <c r="D59" s="17">
        <f t="shared" ref="D59:D77" si="12">$C$8*C59</f>
        <v>86063.039999999994</v>
      </c>
    </row>
    <row r="60" spans="1:4" ht="52.5" customHeight="1" x14ac:dyDescent="0.3">
      <c r="A60" s="299" t="s">
        <v>1378</v>
      </c>
      <c r="B60" s="301"/>
      <c r="C60" s="301"/>
      <c r="D60" s="302"/>
    </row>
    <row r="61" spans="1:4" ht="14.25" customHeight="1" x14ac:dyDescent="0.3">
      <c r="A61" s="45">
        <v>979524463</v>
      </c>
      <c r="B61" s="45" t="s">
        <v>1354</v>
      </c>
      <c r="C61" s="8">
        <v>602</v>
      </c>
      <c r="D61" s="17">
        <f t="shared" ref="D61:D67" si="13">$C$8*C61</f>
        <v>51398.759999999995</v>
      </c>
    </row>
    <row r="62" spans="1:4" x14ac:dyDescent="0.3">
      <c r="A62" s="45">
        <v>979524462</v>
      </c>
      <c r="B62" s="45" t="s">
        <v>1355</v>
      </c>
      <c r="C62" s="8">
        <v>617</v>
      </c>
      <c r="D62" s="17">
        <f t="shared" si="13"/>
        <v>52679.46</v>
      </c>
    </row>
    <row r="63" spans="1:4" x14ac:dyDescent="0.3">
      <c r="A63" s="45">
        <v>979524461</v>
      </c>
      <c r="B63" s="45" t="s">
        <v>1356</v>
      </c>
      <c r="C63" s="8">
        <v>734</v>
      </c>
      <c r="D63" s="17">
        <f t="shared" si="13"/>
        <v>62668.92</v>
      </c>
    </row>
    <row r="64" spans="1:4" x14ac:dyDescent="0.3">
      <c r="A64" s="45">
        <v>979524575</v>
      </c>
      <c r="B64" s="45" t="s">
        <v>1357</v>
      </c>
      <c r="C64" s="8">
        <v>961</v>
      </c>
      <c r="D64" s="17">
        <f t="shared" si="13"/>
        <v>82050.179999999993</v>
      </c>
    </row>
    <row r="65" spans="1:4" x14ac:dyDescent="0.3">
      <c r="A65" s="45">
        <v>979524466</v>
      </c>
      <c r="B65" s="45" t="s">
        <v>1358</v>
      </c>
      <c r="C65" s="8">
        <v>776</v>
      </c>
      <c r="D65" s="17">
        <f t="shared" si="13"/>
        <v>66254.87999999999</v>
      </c>
    </row>
    <row r="66" spans="1:4" ht="14.25" customHeight="1" x14ac:dyDescent="0.3">
      <c r="A66" s="45">
        <v>979524465</v>
      </c>
      <c r="B66" s="45" t="s">
        <v>1359</v>
      </c>
      <c r="C66" s="8">
        <v>845</v>
      </c>
      <c r="D66" s="17">
        <f t="shared" si="13"/>
        <v>72146.099999999991</v>
      </c>
    </row>
    <row r="67" spans="1:4" ht="14.25" customHeight="1" x14ac:dyDescent="0.3">
      <c r="A67" s="45">
        <v>979524464</v>
      </c>
      <c r="B67" s="45" t="s">
        <v>1360</v>
      </c>
      <c r="C67" s="8">
        <v>921</v>
      </c>
      <c r="D67" s="17">
        <f t="shared" si="13"/>
        <v>78634.98</v>
      </c>
    </row>
    <row r="68" spans="1:4" ht="14.25" customHeight="1" x14ac:dyDescent="0.3">
      <c r="A68" s="45">
        <v>979524576</v>
      </c>
      <c r="B68" s="45" t="s">
        <v>1361</v>
      </c>
      <c r="C68" s="8">
        <v>1093</v>
      </c>
      <c r="D68" s="17">
        <f t="shared" si="12"/>
        <v>93320.34</v>
      </c>
    </row>
    <row r="69" spans="1:4" ht="14.25" customHeight="1" x14ac:dyDescent="0.3">
      <c r="A69" s="45">
        <v>979524469</v>
      </c>
      <c r="B69" s="45" t="s">
        <v>1362</v>
      </c>
      <c r="C69" s="8">
        <v>1016</v>
      </c>
      <c r="D69" s="17">
        <f>$C$8*C69</f>
        <v>86746.08</v>
      </c>
    </row>
    <row r="70" spans="1:4" ht="14.25" customHeight="1" x14ac:dyDescent="0.3">
      <c r="A70" s="45">
        <v>979524468</v>
      </c>
      <c r="B70" s="45" t="s">
        <v>1363</v>
      </c>
      <c r="C70" s="8">
        <v>1027</v>
      </c>
      <c r="D70" s="17">
        <f>$C$8*C70</f>
        <v>87685.26</v>
      </c>
    </row>
    <row r="71" spans="1:4" x14ac:dyDescent="0.3">
      <c r="A71" s="45">
        <v>979524467</v>
      </c>
      <c r="B71" s="45" t="s">
        <v>1364</v>
      </c>
      <c r="C71" s="8">
        <v>1062</v>
      </c>
      <c r="D71" s="17">
        <f>$C$8*C71</f>
        <v>90673.56</v>
      </c>
    </row>
    <row r="72" spans="1:4" x14ac:dyDescent="0.3">
      <c r="A72" s="45">
        <v>979524577</v>
      </c>
      <c r="B72" s="45" t="s">
        <v>1365</v>
      </c>
      <c r="C72" s="8">
        <v>1340</v>
      </c>
      <c r="D72" s="17">
        <f t="shared" si="12"/>
        <v>114409.2</v>
      </c>
    </row>
    <row r="73" spans="1:4" ht="14.25" customHeight="1" x14ac:dyDescent="0.3">
      <c r="A73" s="45">
        <v>979524473</v>
      </c>
      <c r="B73" s="45" t="s">
        <v>1366</v>
      </c>
      <c r="C73" s="8">
        <v>1339</v>
      </c>
      <c r="D73" s="17">
        <f>$C$8*C73</f>
        <v>114323.81999999999</v>
      </c>
    </row>
    <row r="74" spans="1:4" x14ac:dyDescent="0.3">
      <c r="A74" s="121">
        <v>979524472</v>
      </c>
      <c r="B74" s="121" t="s">
        <v>1367</v>
      </c>
      <c r="C74" s="8">
        <v>1393</v>
      </c>
      <c r="D74" s="17">
        <f t="shared" ref="D74" si="14">$C$8*C74</f>
        <v>118934.34</v>
      </c>
    </row>
    <row r="75" spans="1:4" x14ac:dyDescent="0.3">
      <c r="A75" s="121">
        <v>979524580</v>
      </c>
      <c r="B75" s="121" t="s">
        <v>1368</v>
      </c>
      <c r="C75" s="8">
        <v>1545</v>
      </c>
      <c r="D75" s="17">
        <f>$C$8*C75</f>
        <v>131912.1</v>
      </c>
    </row>
    <row r="76" spans="1:4" x14ac:dyDescent="0.3">
      <c r="A76" s="45">
        <v>979524475</v>
      </c>
      <c r="B76" s="45" t="s">
        <v>1369</v>
      </c>
      <c r="C76" s="8">
        <v>1909</v>
      </c>
      <c r="D76" s="17">
        <f>$C$8*C76</f>
        <v>162990.41999999998</v>
      </c>
    </row>
    <row r="77" spans="1:4" x14ac:dyDescent="0.3">
      <c r="A77" s="45">
        <v>979524581</v>
      </c>
      <c r="B77" s="45" t="s">
        <v>1370</v>
      </c>
      <c r="C77" s="8">
        <v>2062</v>
      </c>
      <c r="D77" s="17">
        <f t="shared" si="12"/>
        <v>176053.56</v>
      </c>
    </row>
    <row r="78" spans="1:4" ht="52.5" customHeight="1" x14ac:dyDescent="0.3">
      <c r="A78" s="299" t="s">
        <v>1377</v>
      </c>
      <c r="B78" s="301"/>
      <c r="C78" s="301"/>
      <c r="D78" s="302"/>
    </row>
    <row r="79" spans="1:4" x14ac:dyDescent="0.3">
      <c r="A79" s="45">
        <v>979524604</v>
      </c>
      <c r="B79" s="45" t="s">
        <v>1373</v>
      </c>
      <c r="C79" s="8">
        <v>1426</v>
      </c>
      <c r="D79" s="17">
        <f>$C$8*C79</f>
        <v>121751.87999999999</v>
      </c>
    </row>
    <row r="80" spans="1:4" x14ac:dyDescent="0.3">
      <c r="A80" s="45">
        <v>979524603</v>
      </c>
      <c r="B80" s="45" t="s">
        <v>1372</v>
      </c>
      <c r="C80" s="8">
        <v>1535</v>
      </c>
      <c r="D80" s="17">
        <f t="shared" ref="D80:D83" si="15">$C$8*C80</f>
        <v>131058.29999999999</v>
      </c>
    </row>
    <row r="81" spans="1:4" x14ac:dyDescent="0.3">
      <c r="A81" s="45">
        <v>979524615</v>
      </c>
      <c r="B81" s="45" t="s">
        <v>1371</v>
      </c>
      <c r="C81" s="8">
        <v>2107</v>
      </c>
      <c r="D81" s="17">
        <f>$C$8*C81</f>
        <v>179895.66</v>
      </c>
    </row>
    <row r="82" spans="1:4" x14ac:dyDescent="0.3">
      <c r="A82" s="45">
        <v>979524606</v>
      </c>
      <c r="B82" s="45" t="s">
        <v>1375</v>
      </c>
      <c r="C82" s="8">
        <v>1975</v>
      </c>
      <c r="D82" s="17">
        <f>$C$8*C82</f>
        <v>168625.5</v>
      </c>
    </row>
    <row r="83" spans="1:4" x14ac:dyDescent="0.3">
      <c r="A83" s="45">
        <v>979524605</v>
      </c>
      <c r="B83" s="45" t="s">
        <v>1374</v>
      </c>
      <c r="C83" s="8">
        <v>2009</v>
      </c>
      <c r="D83" s="17">
        <f t="shared" si="15"/>
        <v>171528.41999999998</v>
      </c>
    </row>
    <row r="84" spans="1:4" ht="52.5" customHeight="1" x14ac:dyDescent="0.3">
      <c r="A84" s="499" t="s">
        <v>1379</v>
      </c>
      <c r="B84" s="500"/>
      <c r="C84" s="500"/>
      <c r="D84" s="501"/>
    </row>
    <row r="85" spans="1:4" x14ac:dyDescent="0.3">
      <c r="A85" s="121">
        <v>979524504</v>
      </c>
      <c r="B85" s="121" t="s">
        <v>1380</v>
      </c>
      <c r="C85" s="8">
        <v>1191</v>
      </c>
      <c r="D85" s="17">
        <f t="shared" ref="D85:D96" si="16">$C$8*C85</f>
        <v>101687.58</v>
      </c>
    </row>
    <row r="86" spans="1:4" x14ac:dyDescent="0.3">
      <c r="A86" s="45">
        <v>979524503</v>
      </c>
      <c r="B86" s="45" t="s">
        <v>1381</v>
      </c>
      <c r="C86" s="8">
        <v>1286</v>
      </c>
      <c r="D86" s="17">
        <f t="shared" si="16"/>
        <v>109798.68</v>
      </c>
    </row>
    <row r="87" spans="1:4" x14ac:dyDescent="0.3">
      <c r="A87" s="45">
        <v>979524502</v>
      </c>
      <c r="B87" s="45" t="s">
        <v>1382</v>
      </c>
      <c r="C87" s="8">
        <v>1429</v>
      </c>
      <c r="D87" s="17">
        <f t="shared" si="16"/>
        <v>122008.01999999999</v>
      </c>
    </row>
    <row r="88" spans="1:4" x14ac:dyDescent="0.3">
      <c r="A88" s="121">
        <v>979524610</v>
      </c>
      <c r="B88" s="121" t="s">
        <v>1383</v>
      </c>
      <c r="C88" s="8">
        <v>1948</v>
      </c>
      <c r="D88" s="17">
        <f>$C$8*C88</f>
        <v>166320.24</v>
      </c>
    </row>
    <row r="89" spans="1:4" x14ac:dyDescent="0.3">
      <c r="A89" s="46">
        <v>979524510</v>
      </c>
      <c r="B89" s="50" t="s">
        <v>1384</v>
      </c>
      <c r="C89" s="70">
        <v>1565</v>
      </c>
      <c r="D89" s="17">
        <f>$C$8*C89</f>
        <v>133619.69999999998</v>
      </c>
    </row>
    <row r="90" spans="1:4" x14ac:dyDescent="0.3">
      <c r="A90" s="121">
        <v>979524509</v>
      </c>
      <c r="B90" s="121" t="s">
        <v>1385</v>
      </c>
      <c r="C90" s="8">
        <v>1670</v>
      </c>
      <c r="D90" s="17">
        <f t="shared" si="16"/>
        <v>142584.6</v>
      </c>
    </row>
    <row r="91" spans="1:4" x14ac:dyDescent="0.3">
      <c r="A91" s="121">
        <v>979524508</v>
      </c>
      <c r="B91" s="121" t="s">
        <v>1386</v>
      </c>
      <c r="C91" s="8">
        <v>1798</v>
      </c>
      <c r="D91" s="17">
        <f>$C$8*C91</f>
        <v>153513.24</v>
      </c>
    </row>
    <row r="92" spans="1:4" x14ac:dyDescent="0.3">
      <c r="A92" s="121">
        <v>979524611</v>
      </c>
      <c r="B92" s="121" t="s">
        <v>1387</v>
      </c>
      <c r="C92" s="8">
        <v>2230</v>
      </c>
      <c r="D92" s="17">
        <f>$C$8*C92</f>
        <v>190397.4</v>
      </c>
    </row>
    <row r="93" spans="1:4" x14ac:dyDescent="0.3">
      <c r="A93" s="123">
        <v>979524513</v>
      </c>
      <c r="B93" s="124" t="s">
        <v>1388</v>
      </c>
      <c r="C93" s="70">
        <v>2025</v>
      </c>
      <c r="D93" s="17">
        <f>$C$8*C93</f>
        <v>172894.5</v>
      </c>
    </row>
    <row r="94" spans="1:4" x14ac:dyDescent="0.3">
      <c r="A94" s="123">
        <v>979524512</v>
      </c>
      <c r="B94" s="124" t="s">
        <v>1389</v>
      </c>
      <c r="C94" s="70">
        <v>2045</v>
      </c>
      <c r="D94" s="17">
        <f>$C$8*C94</f>
        <v>174602.09999999998</v>
      </c>
    </row>
    <row r="95" spans="1:4" x14ac:dyDescent="0.3">
      <c r="A95" s="89">
        <v>979524511</v>
      </c>
      <c r="B95" s="90" t="s">
        <v>1390</v>
      </c>
      <c r="C95" s="70">
        <v>2078</v>
      </c>
      <c r="D95" s="17">
        <f>$C$8*C95</f>
        <v>177419.63999999998</v>
      </c>
    </row>
    <row r="96" spans="1:4" x14ac:dyDescent="0.3">
      <c r="A96" s="46">
        <v>979524612</v>
      </c>
      <c r="B96" s="50" t="s">
        <v>1391</v>
      </c>
      <c r="C96" s="70">
        <v>2676</v>
      </c>
      <c r="D96" s="17">
        <f t="shared" si="16"/>
        <v>228476.87999999998</v>
      </c>
    </row>
    <row r="97" spans="1:4" x14ac:dyDescent="0.3">
      <c r="A97" s="123">
        <v>979524516</v>
      </c>
      <c r="B97" s="124" t="s">
        <v>1392</v>
      </c>
      <c r="C97" s="70">
        <v>2711</v>
      </c>
      <c r="D97" s="17">
        <f>$C$8*C97</f>
        <v>231465.18</v>
      </c>
    </row>
    <row r="98" spans="1:4" x14ac:dyDescent="0.3">
      <c r="A98" s="123">
        <v>979524515</v>
      </c>
      <c r="B98" s="124" t="s">
        <v>1393</v>
      </c>
      <c r="C98" s="70">
        <v>2820</v>
      </c>
      <c r="D98" s="17">
        <f>$C$8*C98</f>
        <v>240771.59999999998</v>
      </c>
    </row>
    <row r="99" spans="1:4" x14ac:dyDescent="0.3">
      <c r="A99" s="123">
        <v>979524614</v>
      </c>
      <c r="B99" s="124" t="s">
        <v>1394</v>
      </c>
      <c r="C99" s="70">
        <v>3026</v>
      </c>
      <c r="D99" s="17">
        <f t="shared" ref="D99" si="17">$C$8*C99</f>
        <v>258359.87999999998</v>
      </c>
    </row>
    <row r="100" spans="1:4" ht="52.5" customHeight="1" x14ac:dyDescent="0.3">
      <c r="A100" s="299" t="s">
        <v>1376</v>
      </c>
      <c r="B100" s="301"/>
      <c r="C100" s="301"/>
      <c r="D100" s="302"/>
    </row>
    <row r="101" spans="1:4" x14ac:dyDescent="0.3">
      <c r="A101" s="45">
        <v>979524617</v>
      </c>
      <c r="B101" s="45" t="s">
        <v>1395</v>
      </c>
      <c r="C101" s="8">
        <v>1856</v>
      </c>
      <c r="D101" s="17">
        <f>$C$8*C101</f>
        <v>158465.28</v>
      </c>
    </row>
    <row r="102" spans="1:4" x14ac:dyDescent="0.3">
      <c r="A102" s="45">
        <v>979524616</v>
      </c>
      <c r="B102" s="45" t="s">
        <v>1396</v>
      </c>
      <c r="C102" s="8">
        <v>1908</v>
      </c>
      <c r="D102" s="17">
        <f t="shared" ref="D102:D107" si="18">$C$8*C102</f>
        <v>162905.03999999998</v>
      </c>
    </row>
    <row r="103" spans="1:4" x14ac:dyDescent="0.3">
      <c r="A103" s="121">
        <v>979524619</v>
      </c>
      <c r="B103" s="121" t="s">
        <v>1397</v>
      </c>
      <c r="C103" s="8">
        <v>2091</v>
      </c>
      <c r="D103" s="17">
        <f t="shared" ref="D103" si="19">$C$8*C103</f>
        <v>178529.58</v>
      </c>
    </row>
    <row r="104" spans="1:4" x14ac:dyDescent="0.3">
      <c r="A104" s="45">
        <v>979524618</v>
      </c>
      <c r="B104" s="45" t="s">
        <v>1398</v>
      </c>
      <c r="C104" s="8">
        <v>2220</v>
      </c>
      <c r="D104" s="17">
        <f>$C$8*C104</f>
        <v>189543.59999999998</v>
      </c>
    </row>
    <row r="105" spans="1:4" x14ac:dyDescent="0.3">
      <c r="A105" s="45">
        <v>979524622</v>
      </c>
      <c r="B105" s="45" t="s">
        <v>1399</v>
      </c>
      <c r="C105" s="8">
        <v>3098</v>
      </c>
      <c r="D105" s="17">
        <f t="shared" si="18"/>
        <v>264507.24</v>
      </c>
    </row>
    <row r="106" spans="1:4" x14ac:dyDescent="0.3">
      <c r="A106" s="45">
        <v>979524621</v>
      </c>
      <c r="B106" s="45" t="s">
        <v>1400</v>
      </c>
      <c r="C106" s="8">
        <v>2255</v>
      </c>
      <c r="D106" s="17">
        <f>$C$8*C106</f>
        <v>192531.9</v>
      </c>
    </row>
    <row r="107" spans="1:4" x14ac:dyDescent="0.3">
      <c r="A107" s="45">
        <v>979524620</v>
      </c>
      <c r="B107" s="45" t="s">
        <v>1401</v>
      </c>
      <c r="C107" s="8">
        <v>2420</v>
      </c>
      <c r="D107" s="17">
        <f t="shared" si="18"/>
        <v>206619.59999999998</v>
      </c>
    </row>
    <row r="108" spans="1:4" ht="52.5" customHeight="1" x14ac:dyDescent="0.3">
      <c r="A108" s="299" t="s">
        <v>1131</v>
      </c>
      <c r="B108" s="301"/>
      <c r="C108" s="301"/>
      <c r="D108" s="302"/>
    </row>
    <row r="109" spans="1:4" x14ac:dyDescent="0.3">
      <c r="A109" s="121"/>
      <c r="B109" s="121" t="s">
        <v>1402</v>
      </c>
      <c r="C109" s="8">
        <v>17</v>
      </c>
      <c r="D109" s="17">
        <f t="shared" ref="D109" si="20">$C$8*C109</f>
        <v>1451.46</v>
      </c>
    </row>
    <row r="110" spans="1:4" x14ac:dyDescent="0.3">
      <c r="A110" s="45">
        <v>5675204</v>
      </c>
      <c r="B110" s="45" t="s">
        <v>1403</v>
      </c>
      <c r="C110" s="8">
        <v>12</v>
      </c>
      <c r="D110" s="17">
        <f t="shared" ref="D110:D116" si="21">$C$8*C110</f>
        <v>1024.56</v>
      </c>
    </row>
    <row r="111" spans="1:4" x14ac:dyDescent="0.3">
      <c r="A111" s="45">
        <v>5675205</v>
      </c>
      <c r="B111" s="45" t="s">
        <v>1404</v>
      </c>
      <c r="C111" s="8">
        <v>13</v>
      </c>
      <c r="D111" s="17">
        <f t="shared" si="21"/>
        <v>1109.94</v>
      </c>
    </row>
    <row r="112" spans="1:4" x14ac:dyDescent="0.3">
      <c r="A112" s="45">
        <v>5675206</v>
      </c>
      <c r="B112" s="45" t="s">
        <v>1405</v>
      </c>
      <c r="C112" s="8">
        <v>15</v>
      </c>
      <c r="D112" s="17">
        <f t="shared" si="21"/>
        <v>1280.6999999999998</v>
      </c>
    </row>
    <row r="113" spans="1:5" x14ac:dyDescent="0.3">
      <c r="A113" s="121">
        <v>5377818</v>
      </c>
      <c r="B113" s="121" t="s">
        <v>1406</v>
      </c>
      <c r="C113" s="8">
        <v>29</v>
      </c>
      <c r="D113" s="17">
        <f t="shared" ref="D113" si="22">$C$8*C113</f>
        <v>2476.02</v>
      </c>
    </row>
    <row r="114" spans="1:5" x14ac:dyDescent="0.3">
      <c r="A114" s="45">
        <v>5377826</v>
      </c>
      <c r="B114" s="45" t="s">
        <v>1407</v>
      </c>
      <c r="C114" s="8">
        <v>32</v>
      </c>
      <c r="D114" s="17">
        <f t="shared" si="21"/>
        <v>2732.16</v>
      </c>
    </row>
    <row r="115" spans="1:5" x14ac:dyDescent="0.3">
      <c r="A115" s="45">
        <v>5377827</v>
      </c>
      <c r="B115" s="45" t="s">
        <v>1408</v>
      </c>
      <c r="C115" s="8">
        <v>34</v>
      </c>
      <c r="D115" s="17">
        <f t="shared" si="21"/>
        <v>2902.92</v>
      </c>
    </row>
    <row r="116" spans="1:5" x14ac:dyDescent="0.3">
      <c r="A116" s="46">
        <v>5377828</v>
      </c>
      <c r="B116" s="50" t="s">
        <v>1409</v>
      </c>
      <c r="C116" s="70">
        <v>50</v>
      </c>
      <c r="D116" s="17">
        <f t="shared" si="21"/>
        <v>4269</v>
      </c>
    </row>
    <row r="117" spans="1:5" x14ac:dyDescent="0.3">
      <c r="A117" s="95"/>
      <c r="B117" s="95"/>
      <c r="C117" s="95"/>
      <c r="D117" s="95"/>
      <c r="E117" s="95"/>
    </row>
    <row r="118" spans="1:5" x14ac:dyDescent="0.3">
      <c r="A118" s="12" t="s">
        <v>849</v>
      </c>
      <c r="C118" s="1"/>
      <c r="E118" s="2"/>
    </row>
    <row r="119" spans="1:5" x14ac:dyDescent="0.3">
      <c r="A119" s="12"/>
      <c r="C119" s="1"/>
      <c r="E119" s="2"/>
    </row>
    <row r="120" spans="1:5" x14ac:dyDescent="0.3">
      <c r="A120" s="10" t="s">
        <v>1216</v>
      </c>
      <c r="B120"/>
    </row>
    <row r="121" spans="1:5" x14ac:dyDescent="0.3">
      <c r="A121" s="10" t="s">
        <v>1224</v>
      </c>
    </row>
    <row r="122" spans="1:5" x14ac:dyDescent="0.3">
      <c r="A122" s="14" t="s">
        <v>1217</v>
      </c>
    </row>
  </sheetData>
  <sheetProtection password="CF66" sheet="1" objects="1" scenarios="1"/>
  <sortState ref="A84:C87">
    <sortCondition descending="1" ref="A84"/>
  </sortState>
  <mergeCells count="16">
    <mergeCell ref="A48:D48"/>
    <mergeCell ref="A100:D100"/>
    <mergeCell ref="A108:D108"/>
    <mergeCell ref="A1:D1"/>
    <mergeCell ref="A2:D2"/>
    <mergeCell ref="A3:D3"/>
    <mergeCell ref="A5:D6"/>
    <mergeCell ref="C7:D7"/>
    <mergeCell ref="A10:D10"/>
    <mergeCell ref="A78:D78"/>
    <mergeCell ref="A84:D84"/>
    <mergeCell ref="A11:D11"/>
    <mergeCell ref="A21:D21"/>
    <mergeCell ref="A36:D36"/>
    <mergeCell ref="A52:D52"/>
    <mergeCell ref="A60:D60"/>
  </mergeCells>
  <hyperlinks>
    <hyperlink ref="E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9" fitToHeight="0" orientation="portrait" r:id="rId1"/>
  <headerFooter alignWithMargins="0">
    <oddFooter>&amp;L&amp;"Bookman Old Style,обычный"* Цены со склада в Казани, включая НДС.
1EUR - 1 ЕВРО по курсу ЦБ РФ.
&amp;"Bookman Old Style,полужирный"ООО "ТеплоАвтоматика", 420015, г.Казань,ул.Гоголя,27а, оф. 3 тел./факс(843)2388105, 2644105, teploavt@bk.ru</oddFooter>
  </headerFooter>
  <rowBreaks count="2" manualBreakCount="2">
    <brk id="47" max="3" man="1"/>
    <brk id="83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2"/>
  <sheetViews>
    <sheetView zoomScaleNormal="100" zoomScaleSheetLayoutView="100" workbookViewId="0">
      <selection sqref="A1:G1"/>
    </sheetView>
  </sheetViews>
  <sheetFormatPr defaultRowHeight="15" x14ac:dyDescent="0.3"/>
  <cols>
    <col min="1" max="1" width="14" style="5" customWidth="1"/>
    <col min="2" max="2" width="10" style="5" customWidth="1"/>
    <col min="3" max="3" width="7.140625" style="5" bestFit="1" customWidth="1"/>
    <col min="4" max="4" width="10.42578125" style="5" customWidth="1"/>
    <col min="5" max="5" width="74.5703125" style="1" customWidth="1"/>
    <col min="6" max="6" width="10" style="2" customWidth="1"/>
    <col min="7" max="7" width="12.140625" style="2" customWidth="1"/>
    <col min="8" max="16384" width="9.140625" style="1"/>
  </cols>
  <sheetData>
    <row r="1" spans="1:8" ht="45" x14ac:dyDescent="0.3">
      <c r="A1" s="282" t="s">
        <v>900</v>
      </c>
      <c r="B1" s="282"/>
      <c r="C1" s="282"/>
      <c r="D1" s="282"/>
      <c r="E1" s="282"/>
      <c r="F1" s="282"/>
      <c r="G1" s="282"/>
      <c r="H1" s="88" t="s">
        <v>1215</v>
      </c>
    </row>
    <row r="2" spans="1:8" ht="19.5" hidden="1" x14ac:dyDescent="0.3">
      <c r="A2" s="305" t="s">
        <v>901</v>
      </c>
      <c r="B2" s="305"/>
      <c r="C2" s="305"/>
      <c r="D2" s="305"/>
      <c r="E2" s="305"/>
      <c r="F2" s="305"/>
      <c r="G2" s="305"/>
    </row>
    <row r="3" spans="1:8" ht="19.5" customHeight="1" x14ac:dyDescent="0.3">
      <c r="A3" s="283" t="s">
        <v>2715</v>
      </c>
      <c r="B3" s="283"/>
      <c r="C3" s="283"/>
      <c r="D3" s="283"/>
      <c r="E3" s="283"/>
      <c r="F3" s="283"/>
      <c r="G3" s="283"/>
    </row>
    <row r="5" spans="1:8" ht="12.75" customHeight="1" x14ac:dyDescent="0.3">
      <c r="A5" s="506" t="s">
        <v>2509</v>
      </c>
      <c r="B5" s="506"/>
      <c r="C5" s="506"/>
      <c r="D5" s="506"/>
      <c r="E5" s="506"/>
      <c r="F5" s="506"/>
      <c r="G5" s="506"/>
    </row>
    <row r="6" spans="1:8" ht="42" customHeight="1" x14ac:dyDescent="0.3">
      <c r="A6" s="506"/>
      <c r="B6" s="506"/>
      <c r="C6" s="506"/>
      <c r="D6" s="506"/>
      <c r="E6" s="506"/>
      <c r="F6" s="506"/>
      <c r="G6" s="506"/>
    </row>
    <row r="7" spans="1:8" ht="16.5" customHeight="1" thickBot="1" x14ac:dyDescent="0.35">
      <c r="A7" s="102"/>
      <c r="B7" s="102"/>
      <c r="C7" s="102"/>
      <c r="D7" s="102"/>
      <c r="F7" s="393">
        <v>44602</v>
      </c>
      <c r="G7" s="393"/>
    </row>
    <row r="8" spans="1:8" ht="18" customHeight="1" x14ac:dyDescent="0.3">
      <c r="A8" s="100"/>
      <c r="B8" s="100"/>
      <c r="C8" s="100"/>
      <c r="D8" s="100"/>
      <c r="F8" s="91">
        <v>85.38</v>
      </c>
      <c r="G8" s="117" t="s">
        <v>1455</v>
      </c>
    </row>
    <row r="9" spans="1:8" s="6" customFormat="1" ht="47.25" x14ac:dyDescent="0.2">
      <c r="A9" s="4" t="s">
        <v>1095</v>
      </c>
      <c r="B9" s="4" t="s">
        <v>850</v>
      </c>
      <c r="C9" s="507" t="s">
        <v>389</v>
      </c>
      <c r="D9" s="508"/>
      <c r="E9" s="509"/>
      <c r="F9" s="72" t="s">
        <v>1154</v>
      </c>
      <c r="G9" s="126" t="s">
        <v>1454</v>
      </c>
    </row>
    <row r="10" spans="1:8" ht="52.5" customHeight="1" x14ac:dyDescent="0.3">
      <c r="A10" s="319" t="s">
        <v>1163</v>
      </c>
      <c r="B10" s="320"/>
      <c r="C10" s="320"/>
      <c r="D10" s="320"/>
      <c r="E10" s="320"/>
      <c r="F10" s="320"/>
      <c r="G10" s="320"/>
    </row>
    <row r="11" spans="1:8" ht="30" customHeight="1" x14ac:dyDescent="0.3">
      <c r="A11" s="307" t="s">
        <v>1165</v>
      </c>
      <c r="B11" s="505"/>
      <c r="C11" s="505"/>
      <c r="D11" s="505"/>
      <c r="E11" s="505"/>
      <c r="F11" s="505"/>
      <c r="G11" s="505"/>
    </row>
    <row r="12" spans="1:8" ht="15" customHeight="1" x14ac:dyDescent="0.3">
      <c r="A12" s="92">
        <v>15</v>
      </c>
      <c r="B12" s="101">
        <v>2</v>
      </c>
      <c r="C12" s="512" t="s">
        <v>1164</v>
      </c>
      <c r="D12" s="513"/>
      <c r="E12" s="514"/>
      <c r="F12" s="8">
        <v>546</v>
      </c>
      <c r="G12" s="17">
        <f t="shared" ref="G12:G17" si="0">$F$8*F12</f>
        <v>46617.479999999996</v>
      </c>
    </row>
    <row r="13" spans="1:8" x14ac:dyDescent="0.3">
      <c r="A13" s="92">
        <v>20</v>
      </c>
      <c r="B13" s="101">
        <v>3.2</v>
      </c>
      <c r="C13" s="515"/>
      <c r="D13" s="516"/>
      <c r="E13" s="517"/>
      <c r="F13" s="8">
        <v>558</v>
      </c>
      <c r="G13" s="17">
        <f t="shared" si="0"/>
        <v>47642.04</v>
      </c>
    </row>
    <row r="14" spans="1:8" x14ac:dyDescent="0.3">
      <c r="A14" s="92">
        <v>25</v>
      </c>
      <c r="B14" s="101">
        <v>5</v>
      </c>
      <c r="C14" s="515"/>
      <c r="D14" s="516"/>
      <c r="E14" s="517"/>
      <c r="F14" s="8">
        <v>613</v>
      </c>
      <c r="G14" s="17">
        <f t="shared" si="0"/>
        <v>52337.939999999995</v>
      </c>
    </row>
    <row r="15" spans="1:8" x14ac:dyDescent="0.3">
      <c r="A15" s="92">
        <v>32</v>
      </c>
      <c r="B15" s="101">
        <v>8</v>
      </c>
      <c r="C15" s="515"/>
      <c r="D15" s="516"/>
      <c r="E15" s="517"/>
      <c r="F15" s="8">
        <v>726</v>
      </c>
      <c r="G15" s="17">
        <f t="shared" si="0"/>
        <v>61985.88</v>
      </c>
    </row>
    <row r="16" spans="1:8" x14ac:dyDescent="0.3">
      <c r="A16" s="92">
        <v>40</v>
      </c>
      <c r="B16" s="101">
        <v>12.5</v>
      </c>
      <c r="C16" s="515"/>
      <c r="D16" s="516"/>
      <c r="E16" s="517"/>
      <c r="F16" s="8">
        <v>904</v>
      </c>
      <c r="G16" s="17">
        <f t="shared" si="0"/>
        <v>77183.51999999999</v>
      </c>
    </row>
    <row r="17" spans="1:7" x14ac:dyDescent="0.3">
      <c r="A17" s="92">
        <v>50</v>
      </c>
      <c r="B17" s="101">
        <v>20</v>
      </c>
      <c r="C17" s="518"/>
      <c r="D17" s="519"/>
      <c r="E17" s="520"/>
      <c r="F17" s="8">
        <v>1205</v>
      </c>
      <c r="G17" s="17">
        <f t="shared" si="0"/>
        <v>102882.9</v>
      </c>
    </row>
    <row r="18" spans="1:7" ht="30" customHeight="1" x14ac:dyDescent="0.3">
      <c r="A18" s="307" t="s">
        <v>1166</v>
      </c>
      <c r="B18" s="505"/>
      <c r="C18" s="505"/>
      <c r="D18" s="505"/>
      <c r="E18" s="505"/>
      <c r="F18" s="505"/>
      <c r="G18" s="505"/>
    </row>
    <row r="19" spans="1:7" ht="15" customHeight="1" x14ac:dyDescent="0.3">
      <c r="A19" s="92">
        <v>15</v>
      </c>
      <c r="B19" s="101">
        <v>2</v>
      </c>
      <c r="C19" s="512" t="s">
        <v>1164</v>
      </c>
      <c r="D19" s="513"/>
      <c r="E19" s="514"/>
      <c r="F19" s="8">
        <v>614</v>
      </c>
      <c r="G19" s="17">
        <f t="shared" ref="G19:G24" si="1">$F$8*F19</f>
        <v>52423.32</v>
      </c>
    </row>
    <row r="20" spans="1:7" x14ac:dyDescent="0.3">
      <c r="A20" s="92">
        <v>20</v>
      </c>
      <c r="B20" s="101">
        <v>3.2</v>
      </c>
      <c r="C20" s="515"/>
      <c r="D20" s="516"/>
      <c r="E20" s="517"/>
      <c r="F20" s="8">
        <v>644</v>
      </c>
      <c r="G20" s="17">
        <f t="shared" si="1"/>
        <v>54984.719999999994</v>
      </c>
    </row>
    <row r="21" spans="1:7" x14ac:dyDescent="0.3">
      <c r="A21" s="92">
        <v>25</v>
      </c>
      <c r="B21" s="101">
        <v>5</v>
      </c>
      <c r="C21" s="515"/>
      <c r="D21" s="516"/>
      <c r="E21" s="517"/>
      <c r="F21" s="8">
        <v>694</v>
      </c>
      <c r="G21" s="17">
        <f t="shared" si="1"/>
        <v>59253.719999999994</v>
      </c>
    </row>
    <row r="22" spans="1:7" x14ac:dyDescent="0.3">
      <c r="A22" s="92">
        <v>32</v>
      </c>
      <c r="B22" s="101">
        <v>8</v>
      </c>
      <c r="C22" s="515"/>
      <c r="D22" s="516"/>
      <c r="E22" s="517"/>
      <c r="F22" s="8">
        <v>800</v>
      </c>
      <c r="G22" s="17">
        <f t="shared" si="1"/>
        <v>68304</v>
      </c>
    </row>
    <row r="23" spans="1:7" x14ac:dyDescent="0.3">
      <c r="A23" s="92">
        <v>40</v>
      </c>
      <c r="B23" s="101">
        <v>12.5</v>
      </c>
      <c r="C23" s="515"/>
      <c r="D23" s="516"/>
      <c r="E23" s="517"/>
      <c r="F23" s="8">
        <v>1048</v>
      </c>
      <c r="G23" s="17">
        <f t="shared" si="1"/>
        <v>89478.239999999991</v>
      </c>
    </row>
    <row r="24" spans="1:7" x14ac:dyDescent="0.3">
      <c r="A24" s="92">
        <v>50</v>
      </c>
      <c r="B24" s="101">
        <v>20</v>
      </c>
      <c r="C24" s="518"/>
      <c r="D24" s="519"/>
      <c r="E24" s="520"/>
      <c r="F24" s="8">
        <v>1316</v>
      </c>
      <c r="G24" s="17">
        <f t="shared" si="1"/>
        <v>112360.07999999999</v>
      </c>
    </row>
    <row r="26" spans="1:7" x14ac:dyDescent="0.3">
      <c r="A26" s="103" t="s">
        <v>1167</v>
      </c>
    </row>
    <row r="28" spans="1:7" ht="52.5" customHeight="1" x14ac:dyDescent="0.3">
      <c r="A28" s="319" t="s">
        <v>1168</v>
      </c>
      <c r="B28" s="320"/>
      <c r="C28" s="320"/>
      <c r="D28" s="320"/>
      <c r="E28" s="320"/>
      <c r="F28" s="320"/>
      <c r="G28" s="320"/>
    </row>
    <row r="29" spans="1:7" ht="30" customHeight="1" x14ac:dyDescent="0.3">
      <c r="A29" s="307" t="s">
        <v>1169</v>
      </c>
      <c r="B29" s="505"/>
      <c r="C29" s="505"/>
      <c r="D29" s="505"/>
      <c r="E29" s="505"/>
      <c r="F29" s="505"/>
      <c r="G29" s="505"/>
    </row>
    <row r="30" spans="1:7" ht="15" customHeight="1" x14ac:dyDescent="0.3">
      <c r="A30" s="92">
        <v>15</v>
      </c>
      <c r="B30" s="101">
        <v>2</v>
      </c>
      <c r="C30" s="512" t="s">
        <v>1164</v>
      </c>
      <c r="D30" s="513"/>
      <c r="E30" s="514"/>
      <c r="F30" s="8">
        <v>683</v>
      </c>
      <c r="G30" s="17">
        <f t="shared" ref="G30:G35" si="2">$F$8*F30</f>
        <v>58314.539999999994</v>
      </c>
    </row>
    <row r="31" spans="1:7" x14ac:dyDescent="0.3">
      <c r="A31" s="92">
        <v>20</v>
      </c>
      <c r="B31" s="101">
        <v>3.2</v>
      </c>
      <c r="C31" s="515"/>
      <c r="D31" s="516"/>
      <c r="E31" s="517"/>
      <c r="F31" s="8">
        <v>698</v>
      </c>
      <c r="G31" s="17">
        <f t="shared" si="2"/>
        <v>59595.24</v>
      </c>
    </row>
    <row r="32" spans="1:7" x14ac:dyDescent="0.3">
      <c r="A32" s="92">
        <v>25</v>
      </c>
      <c r="B32" s="101">
        <v>5</v>
      </c>
      <c r="C32" s="515"/>
      <c r="D32" s="516"/>
      <c r="E32" s="517"/>
      <c r="F32" s="8">
        <v>767</v>
      </c>
      <c r="G32" s="17">
        <f t="shared" si="2"/>
        <v>65486.46</v>
      </c>
    </row>
    <row r="33" spans="1:8" x14ac:dyDescent="0.3">
      <c r="A33" s="92">
        <v>32</v>
      </c>
      <c r="B33" s="101">
        <v>8</v>
      </c>
      <c r="C33" s="515"/>
      <c r="D33" s="516"/>
      <c r="E33" s="517"/>
      <c r="F33" s="8">
        <v>908</v>
      </c>
      <c r="G33" s="17">
        <f t="shared" si="2"/>
        <v>77525.039999999994</v>
      </c>
    </row>
    <row r="34" spans="1:8" x14ac:dyDescent="0.3">
      <c r="A34" s="92">
        <v>40</v>
      </c>
      <c r="B34" s="101">
        <v>12.5</v>
      </c>
      <c r="C34" s="515"/>
      <c r="D34" s="516"/>
      <c r="E34" s="517"/>
      <c r="F34" s="8">
        <v>1130</v>
      </c>
      <c r="G34" s="17">
        <f t="shared" si="2"/>
        <v>96479.4</v>
      </c>
    </row>
    <row r="35" spans="1:8" x14ac:dyDescent="0.3">
      <c r="A35" s="92">
        <v>50</v>
      </c>
      <c r="B35" s="101">
        <v>20</v>
      </c>
      <c r="C35" s="518"/>
      <c r="D35" s="519"/>
      <c r="E35" s="520"/>
      <c r="F35" s="8">
        <v>1507</v>
      </c>
      <c r="G35" s="17">
        <f t="shared" si="2"/>
        <v>128667.65999999999</v>
      </c>
    </row>
    <row r="36" spans="1:8" ht="30" customHeight="1" x14ac:dyDescent="0.3">
      <c r="A36" s="307" t="s">
        <v>1170</v>
      </c>
      <c r="B36" s="505"/>
      <c r="C36" s="505"/>
      <c r="D36" s="505"/>
      <c r="E36" s="505"/>
      <c r="F36" s="505"/>
      <c r="G36" s="505"/>
    </row>
    <row r="37" spans="1:8" ht="15" customHeight="1" x14ac:dyDescent="0.3">
      <c r="A37" s="92">
        <v>15</v>
      </c>
      <c r="B37" s="101">
        <v>2</v>
      </c>
      <c r="C37" s="512" t="s">
        <v>1164</v>
      </c>
      <c r="D37" s="513"/>
      <c r="E37" s="514"/>
      <c r="F37" s="8">
        <v>768</v>
      </c>
      <c r="G37" s="17">
        <f t="shared" ref="G37:G42" si="3">$F$8*F37</f>
        <v>65571.839999999997</v>
      </c>
    </row>
    <row r="38" spans="1:8" x14ac:dyDescent="0.3">
      <c r="A38" s="92">
        <v>20</v>
      </c>
      <c r="B38" s="101">
        <v>3.2</v>
      </c>
      <c r="C38" s="515"/>
      <c r="D38" s="516"/>
      <c r="E38" s="517"/>
      <c r="F38" s="8">
        <v>804</v>
      </c>
      <c r="G38" s="17">
        <f t="shared" si="3"/>
        <v>68645.51999999999</v>
      </c>
    </row>
    <row r="39" spans="1:8" x14ac:dyDescent="0.3">
      <c r="A39" s="92">
        <v>25</v>
      </c>
      <c r="B39" s="101">
        <v>5</v>
      </c>
      <c r="C39" s="515"/>
      <c r="D39" s="516"/>
      <c r="E39" s="517"/>
      <c r="F39" s="8">
        <v>867</v>
      </c>
      <c r="G39" s="17">
        <f t="shared" si="3"/>
        <v>74024.459999999992</v>
      </c>
    </row>
    <row r="40" spans="1:8" x14ac:dyDescent="0.3">
      <c r="A40" s="92">
        <v>32</v>
      </c>
      <c r="B40" s="101">
        <v>8</v>
      </c>
      <c r="C40" s="515"/>
      <c r="D40" s="516"/>
      <c r="E40" s="517"/>
      <c r="F40" s="8">
        <v>1001</v>
      </c>
      <c r="G40" s="17">
        <f t="shared" si="3"/>
        <v>85465.37999999999</v>
      </c>
    </row>
    <row r="41" spans="1:8" x14ac:dyDescent="0.3">
      <c r="A41" s="92">
        <v>40</v>
      </c>
      <c r="B41" s="101">
        <v>12.5</v>
      </c>
      <c r="C41" s="515"/>
      <c r="D41" s="516"/>
      <c r="E41" s="517"/>
      <c r="F41" s="8">
        <v>1286</v>
      </c>
      <c r="G41" s="17">
        <f t="shared" si="3"/>
        <v>109798.68</v>
      </c>
    </row>
    <row r="42" spans="1:8" x14ac:dyDescent="0.3">
      <c r="A42" s="92">
        <v>50</v>
      </c>
      <c r="B42" s="101">
        <v>20</v>
      </c>
      <c r="C42" s="518"/>
      <c r="D42" s="519"/>
      <c r="E42" s="520"/>
      <c r="F42" s="8">
        <v>1579</v>
      </c>
      <c r="G42" s="17">
        <f t="shared" si="3"/>
        <v>134815.01999999999</v>
      </c>
    </row>
    <row r="44" spans="1:8" x14ac:dyDescent="0.3">
      <c r="A44" s="103" t="s">
        <v>1171</v>
      </c>
    </row>
    <row r="46" spans="1:8" ht="47.25" x14ac:dyDescent="0.3">
      <c r="A46" s="4" t="s">
        <v>660</v>
      </c>
      <c r="B46" s="4" t="s">
        <v>850</v>
      </c>
      <c r="C46" s="168" t="s">
        <v>851</v>
      </c>
      <c r="D46" s="168" t="s">
        <v>255</v>
      </c>
      <c r="E46" s="168" t="s">
        <v>389</v>
      </c>
      <c r="F46" s="168" t="s">
        <v>2526</v>
      </c>
      <c r="G46" s="168" t="s">
        <v>1454</v>
      </c>
    </row>
    <row r="47" spans="1:8" ht="51.75" customHeight="1" x14ac:dyDescent="0.3">
      <c r="A47" s="299" t="s">
        <v>857</v>
      </c>
      <c r="B47" s="300"/>
      <c r="C47" s="300"/>
      <c r="D47" s="300"/>
      <c r="E47" s="300"/>
      <c r="F47" s="300"/>
      <c r="G47" s="318"/>
      <c r="H47" s="180"/>
    </row>
    <row r="48" spans="1:8" ht="15.75" x14ac:dyDescent="0.3">
      <c r="A48" s="412" t="s">
        <v>391</v>
      </c>
      <c r="B48" s="413"/>
      <c r="C48" s="413"/>
      <c r="D48" s="413"/>
      <c r="E48" s="413"/>
      <c r="F48" s="413"/>
      <c r="G48" s="414"/>
    </row>
    <row r="49" spans="1:7" ht="15" customHeight="1" x14ac:dyDescent="0.3">
      <c r="A49" s="304" t="s">
        <v>2553</v>
      </c>
      <c r="B49" s="465" t="s">
        <v>1442</v>
      </c>
      <c r="C49" s="172">
        <v>2280</v>
      </c>
      <c r="D49" s="175" t="s">
        <v>2511</v>
      </c>
      <c r="E49" s="29" t="s">
        <v>2510</v>
      </c>
      <c r="F49" s="236">
        <v>697.56122893622444</v>
      </c>
      <c r="G49" s="17">
        <f>$F$8*F49</f>
        <v>59557.777726574837</v>
      </c>
    </row>
    <row r="50" spans="1:7" x14ac:dyDescent="0.3">
      <c r="A50" s="510"/>
      <c r="B50" s="465"/>
      <c r="C50" s="172">
        <v>2500</v>
      </c>
      <c r="D50" s="175" t="s">
        <v>2519</v>
      </c>
      <c r="E50" s="29" t="s">
        <v>2512</v>
      </c>
      <c r="F50" s="236">
        <v>719.59632718622447</v>
      </c>
      <c r="G50" s="17">
        <f t="shared" ref="G50:G56" si="4">$F$8*F50</f>
        <v>61439.134415159839</v>
      </c>
    </row>
    <row r="51" spans="1:7" x14ac:dyDescent="0.3">
      <c r="A51" s="510"/>
      <c r="B51" s="465"/>
      <c r="C51" s="172">
        <v>2280</v>
      </c>
      <c r="D51" s="175" t="s">
        <v>2522</v>
      </c>
      <c r="E51" s="29" t="s">
        <v>2515</v>
      </c>
      <c r="F51" s="236">
        <v>723.26884356122434</v>
      </c>
      <c r="G51" s="17">
        <f t="shared" si="4"/>
        <v>61752.693863257329</v>
      </c>
    </row>
    <row r="52" spans="1:7" x14ac:dyDescent="0.3">
      <c r="A52" s="510"/>
      <c r="B52" s="465"/>
      <c r="C52" s="172">
        <v>2500</v>
      </c>
      <c r="D52" s="175" t="s">
        <v>2523</v>
      </c>
      <c r="E52" s="29" t="s">
        <v>2516</v>
      </c>
      <c r="F52" s="236">
        <v>766.52292531122441</v>
      </c>
      <c r="G52" s="17">
        <f t="shared" si="4"/>
        <v>65445.727363072336</v>
      </c>
    </row>
    <row r="53" spans="1:7" x14ac:dyDescent="0.3">
      <c r="A53" s="510"/>
      <c r="B53" s="465"/>
      <c r="C53" s="172">
        <v>2280</v>
      </c>
      <c r="D53" s="175" t="s">
        <v>2527</v>
      </c>
      <c r="E53" s="29" t="s">
        <v>2528</v>
      </c>
      <c r="F53" s="236">
        <v>855.07137568622431</v>
      </c>
      <c r="G53" s="17">
        <f t="shared" si="4"/>
        <v>73005.994056089825</v>
      </c>
    </row>
    <row r="54" spans="1:7" x14ac:dyDescent="0.3">
      <c r="A54" s="510"/>
      <c r="B54" s="465"/>
      <c r="C54" s="172">
        <v>2500</v>
      </c>
      <c r="D54" s="175" t="s">
        <v>2529</v>
      </c>
      <c r="E54" s="29" t="s">
        <v>2530</v>
      </c>
      <c r="F54" s="236">
        <v>894.65294106122428</v>
      </c>
      <c r="G54" s="17">
        <f t="shared" si="4"/>
        <v>76385.468107807319</v>
      </c>
    </row>
    <row r="55" spans="1:7" x14ac:dyDescent="0.3">
      <c r="A55" s="510"/>
      <c r="B55" s="465"/>
      <c r="C55" s="172">
        <v>2280</v>
      </c>
      <c r="D55" s="175" t="s">
        <v>2533</v>
      </c>
      <c r="E55" s="29" t="s">
        <v>2534</v>
      </c>
      <c r="F55" s="236">
        <v>905.67049018622436</v>
      </c>
      <c r="G55" s="17">
        <f t="shared" si="4"/>
        <v>77326.146452099827</v>
      </c>
    </row>
    <row r="56" spans="1:7" x14ac:dyDescent="0.3">
      <c r="A56" s="511"/>
      <c r="B56" s="465"/>
      <c r="C56" s="172">
        <v>2500</v>
      </c>
      <c r="D56" s="175" t="s">
        <v>2537</v>
      </c>
      <c r="E56" s="29" t="s">
        <v>2535</v>
      </c>
      <c r="F56" s="236">
        <v>971.36772756122446</v>
      </c>
      <c r="G56" s="17">
        <f t="shared" si="4"/>
        <v>82935.376579177333</v>
      </c>
    </row>
    <row r="57" spans="1:7" ht="15.75" x14ac:dyDescent="0.3">
      <c r="A57" s="412" t="s">
        <v>392</v>
      </c>
      <c r="B57" s="413"/>
      <c r="C57" s="413"/>
      <c r="D57" s="413"/>
      <c r="E57" s="413"/>
      <c r="F57" s="413"/>
      <c r="G57" s="414"/>
    </row>
    <row r="58" spans="1:7" ht="15" customHeight="1" x14ac:dyDescent="0.3">
      <c r="A58" s="290" t="s">
        <v>2539</v>
      </c>
      <c r="B58" s="465" t="s">
        <v>2540</v>
      </c>
      <c r="C58" s="172">
        <v>1430</v>
      </c>
      <c r="D58" s="175" t="s">
        <v>2511</v>
      </c>
      <c r="E58" s="29" t="s">
        <v>2510</v>
      </c>
      <c r="F58" s="236">
        <v>715.66492791581618</v>
      </c>
      <c r="G58" s="17">
        <f>$F$8*F58</f>
        <v>61103.471545452383</v>
      </c>
    </row>
    <row r="59" spans="1:7" x14ac:dyDescent="0.3">
      <c r="A59" s="464"/>
      <c r="B59" s="465"/>
      <c r="C59" s="172">
        <v>1960</v>
      </c>
      <c r="D59" s="175" t="s">
        <v>2519</v>
      </c>
      <c r="E59" s="29" t="s">
        <v>2512</v>
      </c>
      <c r="F59" s="236">
        <v>737.70002616581633</v>
      </c>
      <c r="G59" s="17">
        <f t="shared" ref="G59:G65" si="5">$F$8*F59</f>
        <v>62984.828234037392</v>
      </c>
    </row>
    <row r="60" spans="1:7" x14ac:dyDescent="0.3">
      <c r="A60" s="464"/>
      <c r="B60" s="465"/>
      <c r="C60" s="172">
        <v>1430</v>
      </c>
      <c r="D60" s="175" t="s">
        <v>2522</v>
      </c>
      <c r="E60" s="29" t="s">
        <v>2515</v>
      </c>
      <c r="F60" s="236">
        <v>741.3725425408162</v>
      </c>
      <c r="G60" s="17">
        <f t="shared" si="5"/>
        <v>63298.387682134882</v>
      </c>
    </row>
    <row r="61" spans="1:7" x14ac:dyDescent="0.3">
      <c r="A61" s="464"/>
      <c r="B61" s="465"/>
      <c r="C61" s="172">
        <v>1960</v>
      </c>
      <c r="D61" s="175" t="s">
        <v>2523</v>
      </c>
      <c r="E61" s="29" t="s">
        <v>2516</v>
      </c>
      <c r="F61" s="236">
        <v>784.62662429081627</v>
      </c>
      <c r="G61" s="17">
        <f t="shared" si="5"/>
        <v>66991.421181949889</v>
      </c>
    </row>
    <row r="62" spans="1:7" x14ac:dyDescent="0.3">
      <c r="A62" s="464"/>
      <c r="B62" s="465"/>
      <c r="C62" s="172">
        <v>1430</v>
      </c>
      <c r="D62" s="175" t="s">
        <v>2527</v>
      </c>
      <c r="E62" s="29" t="s">
        <v>2528</v>
      </c>
      <c r="F62" s="236">
        <v>873.17507466581628</v>
      </c>
      <c r="G62" s="17">
        <f t="shared" si="5"/>
        <v>74551.687874967392</v>
      </c>
    </row>
    <row r="63" spans="1:7" x14ac:dyDescent="0.3">
      <c r="A63" s="464"/>
      <c r="B63" s="465"/>
      <c r="C63" s="172">
        <v>1960</v>
      </c>
      <c r="D63" s="175" t="s">
        <v>2529</v>
      </c>
      <c r="E63" s="29" t="s">
        <v>2530</v>
      </c>
      <c r="F63" s="236">
        <v>912.75664004081625</v>
      </c>
      <c r="G63" s="17">
        <f t="shared" si="5"/>
        <v>77931.161926684887</v>
      </c>
    </row>
    <row r="64" spans="1:7" x14ac:dyDescent="0.3">
      <c r="A64" s="464"/>
      <c r="B64" s="465"/>
      <c r="C64" s="172">
        <v>1430</v>
      </c>
      <c r="D64" s="175" t="s">
        <v>2533</v>
      </c>
      <c r="E64" s="29" t="s">
        <v>2534</v>
      </c>
      <c r="F64" s="236">
        <v>923.77418916581632</v>
      </c>
      <c r="G64" s="17">
        <f t="shared" si="5"/>
        <v>78871.840270977395</v>
      </c>
    </row>
    <row r="65" spans="1:7" x14ac:dyDescent="0.3">
      <c r="A65" s="464"/>
      <c r="B65" s="465"/>
      <c r="C65" s="172">
        <v>1960</v>
      </c>
      <c r="D65" s="175" t="s">
        <v>2537</v>
      </c>
      <c r="E65" s="29" t="s">
        <v>2535</v>
      </c>
      <c r="F65" s="236">
        <v>989.4714265408162</v>
      </c>
      <c r="G65" s="17">
        <f t="shared" si="5"/>
        <v>84481.070398054886</v>
      </c>
    </row>
    <row r="66" spans="1:7" ht="15.75" x14ac:dyDescent="0.3">
      <c r="A66" s="412" t="s">
        <v>393</v>
      </c>
      <c r="B66" s="413"/>
      <c r="C66" s="413"/>
      <c r="D66" s="413"/>
      <c r="E66" s="413"/>
      <c r="F66" s="413"/>
      <c r="G66" s="414"/>
    </row>
    <row r="67" spans="1:7" ht="15" customHeight="1" x14ac:dyDescent="0.3">
      <c r="A67" s="290" t="s">
        <v>2539</v>
      </c>
      <c r="B67" s="465" t="s">
        <v>2541</v>
      </c>
      <c r="C67" s="172">
        <v>910</v>
      </c>
      <c r="D67" s="175" t="s">
        <v>2511</v>
      </c>
      <c r="E67" s="29" t="s">
        <v>2510</v>
      </c>
      <c r="F67" s="236">
        <v>738.83766260969378</v>
      </c>
      <c r="G67" s="17">
        <f>$F$8*F67</f>
        <v>63081.959633615654</v>
      </c>
    </row>
    <row r="68" spans="1:7" x14ac:dyDescent="0.3">
      <c r="A68" s="464"/>
      <c r="B68" s="465"/>
      <c r="C68" s="172">
        <v>1250</v>
      </c>
      <c r="D68" s="175" t="s">
        <v>2519</v>
      </c>
      <c r="E68" s="29" t="s">
        <v>2512</v>
      </c>
      <c r="F68" s="236">
        <v>760.87276085969381</v>
      </c>
      <c r="G68" s="17">
        <f t="shared" ref="G68:G78" si="6">$F$8*F68</f>
        <v>64963.316322200655</v>
      </c>
    </row>
    <row r="69" spans="1:7" x14ac:dyDescent="0.3">
      <c r="A69" s="464"/>
      <c r="B69" s="465"/>
      <c r="C69" s="172">
        <v>2110</v>
      </c>
      <c r="D69" s="175" t="s">
        <v>2520</v>
      </c>
      <c r="E69" s="29" t="s">
        <v>2513</v>
      </c>
      <c r="F69" s="236">
        <v>943.68246485969371</v>
      </c>
      <c r="G69" s="17">
        <f t="shared" si="6"/>
        <v>80571.608849720651</v>
      </c>
    </row>
    <row r="70" spans="1:7" x14ac:dyDescent="0.3">
      <c r="A70" s="464"/>
      <c r="B70" s="465"/>
      <c r="C70" s="172">
        <v>910</v>
      </c>
      <c r="D70" s="175" t="s">
        <v>2522</v>
      </c>
      <c r="E70" s="29" t="s">
        <v>2515</v>
      </c>
      <c r="F70" s="236">
        <v>764.5452772346938</v>
      </c>
      <c r="G70" s="17">
        <f t="shared" si="6"/>
        <v>65276.875770298153</v>
      </c>
    </row>
    <row r="71" spans="1:7" x14ac:dyDescent="0.3">
      <c r="A71" s="464"/>
      <c r="B71" s="465"/>
      <c r="C71" s="172">
        <v>1250</v>
      </c>
      <c r="D71" s="175" t="s">
        <v>2523</v>
      </c>
      <c r="E71" s="29" t="s">
        <v>2516</v>
      </c>
      <c r="F71" s="236">
        <v>807.79935898469375</v>
      </c>
      <c r="G71" s="17">
        <f t="shared" si="6"/>
        <v>68969.909270113145</v>
      </c>
    </row>
    <row r="72" spans="1:7" x14ac:dyDescent="0.3">
      <c r="A72" s="464"/>
      <c r="B72" s="465"/>
      <c r="C72" s="172">
        <v>2110</v>
      </c>
      <c r="D72" s="175" t="s">
        <v>2524</v>
      </c>
      <c r="E72" s="29" t="s">
        <v>2517</v>
      </c>
      <c r="F72" s="236">
        <v>1024.4778251096941</v>
      </c>
      <c r="G72" s="17">
        <f t="shared" si="6"/>
        <v>87469.916707865676</v>
      </c>
    </row>
    <row r="73" spans="1:7" x14ac:dyDescent="0.3">
      <c r="A73" s="464"/>
      <c r="B73" s="465"/>
      <c r="C73" s="172">
        <v>910</v>
      </c>
      <c r="D73" s="175" t="s">
        <v>2527</v>
      </c>
      <c r="E73" s="29" t="s">
        <v>2528</v>
      </c>
      <c r="F73" s="236">
        <v>896.34780935969377</v>
      </c>
      <c r="G73" s="17">
        <f t="shared" si="6"/>
        <v>76530.175963130649</v>
      </c>
    </row>
    <row r="74" spans="1:7" x14ac:dyDescent="0.3">
      <c r="A74" s="464"/>
      <c r="B74" s="465"/>
      <c r="C74" s="172">
        <v>1250</v>
      </c>
      <c r="D74" s="175" t="s">
        <v>2529</v>
      </c>
      <c r="E74" s="29" t="s">
        <v>2530</v>
      </c>
      <c r="F74" s="236">
        <v>935.92937473469385</v>
      </c>
      <c r="G74" s="17">
        <f t="shared" si="6"/>
        <v>79909.650014848157</v>
      </c>
    </row>
    <row r="75" spans="1:7" x14ac:dyDescent="0.3">
      <c r="A75" s="464"/>
      <c r="B75" s="465"/>
      <c r="C75" s="172">
        <v>2110</v>
      </c>
      <c r="D75" s="175" t="s">
        <v>2531</v>
      </c>
      <c r="E75" s="29" t="s">
        <v>2532</v>
      </c>
      <c r="F75" s="236">
        <v>1127.7163409846937</v>
      </c>
      <c r="G75" s="17">
        <f t="shared" si="6"/>
        <v>96284.421193273141</v>
      </c>
    </row>
    <row r="76" spans="1:7" x14ac:dyDescent="0.3">
      <c r="A76" s="464"/>
      <c r="B76" s="465"/>
      <c r="C76" s="172">
        <v>910</v>
      </c>
      <c r="D76" s="175" t="s">
        <v>2533</v>
      </c>
      <c r="E76" s="29" t="s">
        <v>2534</v>
      </c>
      <c r="F76" s="236">
        <v>946.94692385969381</v>
      </c>
      <c r="G76" s="17">
        <f t="shared" si="6"/>
        <v>80850.328359140651</v>
      </c>
    </row>
    <row r="77" spans="1:7" x14ac:dyDescent="0.3">
      <c r="A77" s="464"/>
      <c r="B77" s="465"/>
      <c r="C77" s="172">
        <v>1250</v>
      </c>
      <c r="D77" s="175" t="s">
        <v>2537</v>
      </c>
      <c r="E77" s="29" t="s">
        <v>2535</v>
      </c>
      <c r="F77" s="236">
        <v>1012.6441612346937</v>
      </c>
      <c r="G77" s="17">
        <f t="shared" si="6"/>
        <v>86459.558486218142</v>
      </c>
    </row>
    <row r="78" spans="1:7" x14ac:dyDescent="0.3">
      <c r="A78" s="464"/>
      <c r="B78" s="465"/>
      <c r="C78" s="172">
        <v>2110</v>
      </c>
      <c r="D78" s="175" t="s">
        <v>2538</v>
      </c>
      <c r="E78" s="29" t="s">
        <v>2536</v>
      </c>
      <c r="F78" s="236">
        <v>1201.5747258596939</v>
      </c>
      <c r="G78" s="17">
        <f t="shared" si="6"/>
        <v>102590.45009390065</v>
      </c>
    </row>
    <row r="79" spans="1:7" ht="15.75" x14ac:dyDescent="0.3">
      <c r="A79" s="412" t="s">
        <v>394</v>
      </c>
      <c r="B79" s="413"/>
      <c r="C79" s="413"/>
      <c r="D79" s="413"/>
      <c r="E79" s="413"/>
      <c r="F79" s="413"/>
      <c r="G79" s="414"/>
    </row>
    <row r="80" spans="1:7" ht="15" customHeight="1" x14ac:dyDescent="0.3">
      <c r="A80" s="290" t="s">
        <v>2539</v>
      </c>
      <c r="B80" s="465" t="s">
        <v>2542</v>
      </c>
      <c r="C80" s="172">
        <v>2500</v>
      </c>
      <c r="D80" s="175" t="s">
        <v>2511</v>
      </c>
      <c r="E80" s="29" t="s">
        <v>2510</v>
      </c>
      <c r="F80" s="236">
        <v>859.04622383418359</v>
      </c>
      <c r="G80" s="17">
        <f>$F$8*F80</f>
        <v>73345.366590962585</v>
      </c>
    </row>
    <row r="81" spans="1:7" x14ac:dyDescent="0.3">
      <c r="A81" s="464"/>
      <c r="B81" s="465"/>
      <c r="C81" s="172">
        <v>2500</v>
      </c>
      <c r="D81" s="175" t="s">
        <v>2519</v>
      </c>
      <c r="E81" s="29" t="s">
        <v>2512</v>
      </c>
      <c r="F81" s="236">
        <v>881.08132208418351</v>
      </c>
      <c r="G81" s="17">
        <f t="shared" ref="G81:G87" si="7">$F$8*F81</f>
        <v>75226.723279547587</v>
      </c>
    </row>
    <row r="82" spans="1:7" x14ac:dyDescent="0.3">
      <c r="A82" s="464"/>
      <c r="B82" s="465"/>
      <c r="C82" s="172">
        <v>2500</v>
      </c>
      <c r="D82" s="175" t="s">
        <v>2522</v>
      </c>
      <c r="E82" s="29" t="s">
        <v>2515</v>
      </c>
      <c r="F82" s="236">
        <v>884.75383845918361</v>
      </c>
      <c r="G82" s="17">
        <f t="shared" si="7"/>
        <v>75540.282727645099</v>
      </c>
    </row>
    <row r="83" spans="1:7" x14ac:dyDescent="0.3">
      <c r="A83" s="464"/>
      <c r="B83" s="465"/>
      <c r="C83" s="172">
        <v>2500</v>
      </c>
      <c r="D83" s="175" t="s">
        <v>2523</v>
      </c>
      <c r="E83" s="29" t="s">
        <v>2516</v>
      </c>
      <c r="F83" s="236">
        <v>928.00792020918368</v>
      </c>
      <c r="G83" s="17">
        <f t="shared" si="7"/>
        <v>79233.316227460105</v>
      </c>
    </row>
    <row r="84" spans="1:7" x14ac:dyDescent="0.3">
      <c r="A84" s="464"/>
      <c r="B84" s="465"/>
      <c r="C84" s="172">
        <v>2500</v>
      </c>
      <c r="D84" s="175" t="s">
        <v>2527</v>
      </c>
      <c r="E84" s="29" t="s">
        <v>2528</v>
      </c>
      <c r="F84" s="236">
        <v>1016.5563705841836</v>
      </c>
      <c r="G84" s="17">
        <f t="shared" si="7"/>
        <v>86793.582920477595</v>
      </c>
    </row>
    <row r="85" spans="1:7" x14ac:dyDescent="0.3">
      <c r="A85" s="464"/>
      <c r="B85" s="465"/>
      <c r="C85" s="172">
        <v>2500</v>
      </c>
      <c r="D85" s="175" t="s">
        <v>2529</v>
      </c>
      <c r="E85" s="29" t="s">
        <v>2530</v>
      </c>
      <c r="F85" s="236">
        <v>1056.1379359591833</v>
      </c>
      <c r="G85" s="17">
        <f t="shared" si="7"/>
        <v>90173.056972195074</v>
      </c>
    </row>
    <row r="86" spans="1:7" x14ac:dyDescent="0.3">
      <c r="A86" s="464"/>
      <c r="B86" s="465"/>
      <c r="C86" s="172">
        <v>2500</v>
      </c>
      <c r="D86" s="175" t="s">
        <v>2533</v>
      </c>
      <c r="E86" s="29" t="s">
        <v>2534</v>
      </c>
      <c r="F86" s="236">
        <v>1067.1554850841835</v>
      </c>
      <c r="G86" s="17">
        <f t="shared" si="7"/>
        <v>91113.735316487582</v>
      </c>
    </row>
    <row r="87" spans="1:7" x14ac:dyDescent="0.3">
      <c r="A87" s="464"/>
      <c r="B87" s="465"/>
      <c r="C87" s="172">
        <v>2500</v>
      </c>
      <c r="D87" s="175" t="s">
        <v>2537</v>
      </c>
      <c r="E87" s="29" t="s">
        <v>2535</v>
      </c>
      <c r="F87" s="236">
        <v>1132.8527224591835</v>
      </c>
      <c r="G87" s="17">
        <f t="shared" si="7"/>
        <v>96722.965443565088</v>
      </c>
    </row>
    <row r="88" spans="1:7" ht="15.75" x14ac:dyDescent="0.3">
      <c r="A88" s="412" t="s">
        <v>395</v>
      </c>
      <c r="B88" s="413"/>
      <c r="C88" s="413"/>
      <c r="D88" s="413"/>
      <c r="E88" s="413"/>
      <c r="F88" s="413"/>
      <c r="G88" s="414"/>
    </row>
    <row r="89" spans="1:7" ht="15" customHeight="1" x14ac:dyDescent="0.3">
      <c r="A89" s="290" t="s">
        <v>2539</v>
      </c>
      <c r="B89" s="465" t="s">
        <v>2543</v>
      </c>
      <c r="C89" s="172">
        <v>2500</v>
      </c>
      <c r="D89" s="175" t="s">
        <v>2511</v>
      </c>
      <c r="E89" s="29" t="s">
        <v>2510</v>
      </c>
      <c r="F89" s="236">
        <v>1039.359065670918</v>
      </c>
      <c r="G89" s="17">
        <f>$F$8*F89</f>
        <v>88740.477026982975</v>
      </c>
    </row>
    <row r="90" spans="1:7" x14ac:dyDescent="0.3">
      <c r="A90" s="464"/>
      <c r="B90" s="465"/>
      <c r="C90" s="172">
        <v>2500</v>
      </c>
      <c r="D90" s="175" t="s">
        <v>2519</v>
      </c>
      <c r="E90" s="29" t="s">
        <v>2512</v>
      </c>
      <c r="F90" s="236">
        <v>1061.3941639209183</v>
      </c>
      <c r="G90" s="17">
        <f t="shared" ref="G90:G96" si="8">$F$8*F90</f>
        <v>90621.833715568006</v>
      </c>
    </row>
    <row r="91" spans="1:7" x14ac:dyDescent="0.3">
      <c r="A91" s="464"/>
      <c r="B91" s="465"/>
      <c r="C91" s="172">
        <v>2500</v>
      </c>
      <c r="D91" s="175" t="s">
        <v>2522</v>
      </c>
      <c r="E91" s="29" t="s">
        <v>2515</v>
      </c>
      <c r="F91" s="236">
        <v>1065.0666802959181</v>
      </c>
      <c r="G91" s="17">
        <f t="shared" si="8"/>
        <v>90935.393163665489</v>
      </c>
    </row>
    <row r="92" spans="1:7" x14ac:dyDescent="0.3">
      <c r="A92" s="464"/>
      <c r="B92" s="465"/>
      <c r="C92" s="172">
        <v>2500</v>
      </c>
      <c r="D92" s="175" t="s">
        <v>2523</v>
      </c>
      <c r="E92" s="29" t="s">
        <v>2516</v>
      </c>
      <c r="F92" s="236">
        <v>1108.3207620459182</v>
      </c>
      <c r="G92" s="17">
        <f t="shared" si="8"/>
        <v>94628.426663480495</v>
      </c>
    </row>
    <row r="93" spans="1:7" x14ac:dyDescent="0.3">
      <c r="A93" s="464"/>
      <c r="B93" s="465"/>
      <c r="C93" s="172">
        <v>2500</v>
      </c>
      <c r="D93" s="175" t="s">
        <v>2527</v>
      </c>
      <c r="E93" s="29" t="s">
        <v>2528</v>
      </c>
      <c r="F93" s="236">
        <v>1196.8692124209183</v>
      </c>
      <c r="G93" s="17">
        <f t="shared" si="8"/>
        <v>102188.693356498</v>
      </c>
    </row>
    <row r="94" spans="1:7" x14ac:dyDescent="0.3">
      <c r="A94" s="464"/>
      <c r="B94" s="465"/>
      <c r="C94" s="172">
        <v>2500</v>
      </c>
      <c r="D94" s="175" t="s">
        <v>2529</v>
      </c>
      <c r="E94" s="29" t="s">
        <v>2530</v>
      </c>
      <c r="F94" s="236">
        <v>1236.4507777959179</v>
      </c>
      <c r="G94" s="17">
        <f t="shared" si="8"/>
        <v>105568.16740821546</v>
      </c>
    </row>
    <row r="95" spans="1:7" x14ac:dyDescent="0.3">
      <c r="A95" s="464"/>
      <c r="B95" s="465"/>
      <c r="C95" s="172">
        <v>2500</v>
      </c>
      <c r="D95" s="175" t="s">
        <v>2533</v>
      </c>
      <c r="E95" s="29" t="s">
        <v>2534</v>
      </c>
      <c r="F95" s="236">
        <v>1247.4683269209181</v>
      </c>
      <c r="G95" s="17">
        <f t="shared" si="8"/>
        <v>106508.84575250799</v>
      </c>
    </row>
    <row r="96" spans="1:7" x14ac:dyDescent="0.3">
      <c r="A96" s="464"/>
      <c r="B96" s="465"/>
      <c r="C96" s="172">
        <v>2500</v>
      </c>
      <c r="D96" s="175" t="s">
        <v>2537</v>
      </c>
      <c r="E96" s="29" t="s">
        <v>2535</v>
      </c>
      <c r="F96" s="236">
        <v>1313.1655642959181</v>
      </c>
      <c r="G96" s="17">
        <f t="shared" si="8"/>
        <v>112118.07587958548</v>
      </c>
    </row>
    <row r="97" spans="1:7" ht="15.75" x14ac:dyDescent="0.3">
      <c r="A97" s="412" t="s">
        <v>396</v>
      </c>
      <c r="B97" s="413"/>
      <c r="C97" s="413"/>
      <c r="D97" s="413"/>
      <c r="E97" s="413"/>
      <c r="F97" s="413"/>
      <c r="G97" s="414"/>
    </row>
    <row r="98" spans="1:7" ht="15" customHeight="1" x14ac:dyDescent="0.3">
      <c r="A98" s="290" t="s">
        <v>2539</v>
      </c>
      <c r="B98" s="465" t="s">
        <v>2544</v>
      </c>
      <c r="C98" s="172">
        <v>2500</v>
      </c>
      <c r="D98" s="175" t="s">
        <v>2511</v>
      </c>
      <c r="E98" s="29" t="s">
        <v>2510</v>
      </c>
      <c r="F98" s="236">
        <v>1233.4307187321429</v>
      </c>
      <c r="G98" s="17">
        <f>$F$8*F98</f>
        <v>105310.31476535035</v>
      </c>
    </row>
    <row r="99" spans="1:7" x14ac:dyDescent="0.3">
      <c r="A99" s="464"/>
      <c r="B99" s="465"/>
      <c r="C99" s="172">
        <v>2500</v>
      </c>
      <c r="D99" s="175" t="s">
        <v>2519</v>
      </c>
      <c r="E99" s="29" t="s">
        <v>2512</v>
      </c>
      <c r="F99" s="236">
        <v>1255.4658169821425</v>
      </c>
      <c r="G99" s="17">
        <f t="shared" ref="G99:G105" si="9">$F$8*F99</f>
        <v>107191.67145393533</v>
      </c>
    </row>
    <row r="100" spans="1:7" x14ac:dyDescent="0.3">
      <c r="A100" s="464"/>
      <c r="B100" s="465"/>
      <c r="C100" s="172">
        <v>2500</v>
      </c>
      <c r="D100" s="175" t="s">
        <v>2522</v>
      </c>
      <c r="E100" s="29" t="s">
        <v>2515</v>
      </c>
      <c r="F100" s="236">
        <v>1259.1383333571428</v>
      </c>
      <c r="G100" s="17">
        <f t="shared" si="9"/>
        <v>107505.23090203284</v>
      </c>
    </row>
    <row r="101" spans="1:7" x14ac:dyDescent="0.3">
      <c r="A101" s="464"/>
      <c r="B101" s="465"/>
      <c r="C101" s="172">
        <v>2500</v>
      </c>
      <c r="D101" s="175" t="s">
        <v>2523</v>
      </c>
      <c r="E101" s="29" t="s">
        <v>2516</v>
      </c>
      <c r="F101" s="236">
        <v>1302.3924151071428</v>
      </c>
      <c r="G101" s="17">
        <f t="shared" si="9"/>
        <v>111198.26440184785</v>
      </c>
    </row>
    <row r="102" spans="1:7" x14ac:dyDescent="0.3">
      <c r="A102" s="464"/>
      <c r="B102" s="465"/>
      <c r="C102" s="172">
        <v>2500</v>
      </c>
      <c r="D102" s="175" t="s">
        <v>2527</v>
      </c>
      <c r="E102" s="29" t="s">
        <v>2528</v>
      </c>
      <c r="F102" s="236">
        <v>1390.940865482143</v>
      </c>
      <c r="G102" s="17">
        <f t="shared" si="9"/>
        <v>118758.53109486536</v>
      </c>
    </row>
    <row r="103" spans="1:7" x14ac:dyDescent="0.3">
      <c r="A103" s="464"/>
      <c r="B103" s="465"/>
      <c r="C103" s="172">
        <v>2500</v>
      </c>
      <c r="D103" s="175" t="s">
        <v>2529</v>
      </c>
      <c r="E103" s="29" t="s">
        <v>2530</v>
      </c>
      <c r="F103" s="236">
        <v>1430.5224308571426</v>
      </c>
      <c r="G103" s="17">
        <f t="shared" si="9"/>
        <v>122138.00514658283</v>
      </c>
    </row>
    <row r="104" spans="1:7" x14ac:dyDescent="0.3">
      <c r="A104" s="464"/>
      <c r="B104" s="465"/>
      <c r="C104" s="172">
        <v>2500</v>
      </c>
      <c r="D104" s="175" t="s">
        <v>2533</v>
      </c>
      <c r="E104" s="29" t="s">
        <v>2534</v>
      </c>
      <c r="F104" s="236">
        <v>1441.5399799821428</v>
      </c>
      <c r="G104" s="17">
        <f t="shared" si="9"/>
        <v>123078.68349087534</v>
      </c>
    </row>
    <row r="105" spans="1:7" x14ac:dyDescent="0.3">
      <c r="A105" s="464"/>
      <c r="B105" s="465"/>
      <c r="C105" s="172">
        <v>2500</v>
      </c>
      <c r="D105" s="175" t="s">
        <v>2537</v>
      </c>
      <c r="E105" s="29" t="s">
        <v>2535</v>
      </c>
      <c r="F105" s="236">
        <v>1507.2372173571428</v>
      </c>
      <c r="G105" s="17">
        <f t="shared" si="9"/>
        <v>128687.91361795284</v>
      </c>
    </row>
    <row r="106" spans="1:7" ht="15.75" x14ac:dyDescent="0.3">
      <c r="A106" s="412" t="s">
        <v>700</v>
      </c>
      <c r="B106" s="413"/>
      <c r="C106" s="413"/>
      <c r="D106" s="413"/>
      <c r="E106" s="413"/>
      <c r="F106" s="413"/>
      <c r="G106" s="414"/>
    </row>
    <row r="107" spans="1:7" ht="15" customHeight="1" x14ac:dyDescent="0.3">
      <c r="A107" s="290" t="s">
        <v>2539</v>
      </c>
      <c r="B107" s="465" t="s">
        <v>2545</v>
      </c>
      <c r="C107" s="172">
        <v>2500</v>
      </c>
      <c r="D107" s="175" t="s">
        <v>2511</v>
      </c>
      <c r="E107" s="29" t="s">
        <v>2510</v>
      </c>
      <c r="F107" s="236">
        <v>1409.3986728137752</v>
      </c>
      <c r="G107" s="17">
        <f>$F$8*F107</f>
        <v>120334.45868484012</v>
      </c>
    </row>
    <row r="108" spans="1:7" x14ac:dyDescent="0.3">
      <c r="A108" s="464"/>
      <c r="B108" s="465"/>
      <c r="C108" s="172">
        <v>2500</v>
      </c>
      <c r="D108" s="175" t="s">
        <v>2519</v>
      </c>
      <c r="E108" s="29" t="s">
        <v>2512</v>
      </c>
      <c r="F108" s="236">
        <v>1431.4337710637753</v>
      </c>
      <c r="G108" s="17">
        <f t="shared" ref="G108:G114" si="10">$F$8*F108</f>
        <v>122215.81537342514</v>
      </c>
    </row>
    <row r="109" spans="1:7" x14ac:dyDescent="0.3">
      <c r="A109" s="464"/>
      <c r="B109" s="465"/>
      <c r="C109" s="172">
        <v>2500</v>
      </c>
      <c r="D109" s="175" t="s">
        <v>2522</v>
      </c>
      <c r="E109" s="29" t="s">
        <v>2515</v>
      </c>
      <c r="F109" s="236">
        <v>1435.1062874387753</v>
      </c>
      <c r="G109" s="17">
        <f t="shared" si="10"/>
        <v>122529.37482152264</v>
      </c>
    </row>
    <row r="110" spans="1:7" x14ac:dyDescent="0.3">
      <c r="A110" s="464"/>
      <c r="B110" s="465"/>
      <c r="C110" s="172">
        <v>2500</v>
      </c>
      <c r="D110" s="175" t="s">
        <v>2523</v>
      </c>
      <c r="E110" s="29" t="s">
        <v>2516</v>
      </c>
      <c r="F110" s="236">
        <v>1478.3603691887754</v>
      </c>
      <c r="G110" s="17">
        <f t="shared" si="10"/>
        <v>126222.40832133764</v>
      </c>
    </row>
    <row r="111" spans="1:7" x14ac:dyDescent="0.3">
      <c r="A111" s="464"/>
      <c r="B111" s="465"/>
      <c r="C111" s="172">
        <v>2500</v>
      </c>
      <c r="D111" s="175" t="s">
        <v>2527</v>
      </c>
      <c r="E111" s="29" t="s">
        <v>2528</v>
      </c>
      <c r="F111" s="236">
        <v>1566.9088195637755</v>
      </c>
      <c r="G111" s="17">
        <f t="shared" si="10"/>
        <v>133782.67501435513</v>
      </c>
    </row>
    <row r="112" spans="1:7" x14ac:dyDescent="0.3">
      <c r="A112" s="464"/>
      <c r="B112" s="465"/>
      <c r="C112" s="172">
        <v>2500</v>
      </c>
      <c r="D112" s="175" t="s">
        <v>2529</v>
      </c>
      <c r="E112" s="29" t="s">
        <v>2530</v>
      </c>
      <c r="F112" s="236">
        <v>1606.4903849387754</v>
      </c>
      <c r="G112" s="17">
        <f t="shared" si="10"/>
        <v>137162.14906607263</v>
      </c>
    </row>
    <row r="113" spans="1:7" x14ac:dyDescent="0.3">
      <c r="A113" s="464"/>
      <c r="B113" s="465"/>
      <c r="C113" s="172">
        <v>2500</v>
      </c>
      <c r="D113" s="175" t="s">
        <v>2533</v>
      </c>
      <c r="E113" s="29" t="s">
        <v>2534</v>
      </c>
      <c r="F113" s="236">
        <v>1617.5079340637753</v>
      </c>
      <c r="G113" s="17">
        <f t="shared" si="10"/>
        <v>138102.82741036513</v>
      </c>
    </row>
    <row r="114" spans="1:7" x14ac:dyDescent="0.3">
      <c r="A114" s="464"/>
      <c r="B114" s="465"/>
      <c r="C114" s="172">
        <v>2500</v>
      </c>
      <c r="D114" s="175" t="s">
        <v>2537</v>
      </c>
      <c r="E114" s="29" t="s">
        <v>2535</v>
      </c>
      <c r="F114" s="236">
        <v>1683.2051714387756</v>
      </c>
      <c r="G114" s="17">
        <f t="shared" si="10"/>
        <v>143712.05753744266</v>
      </c>
    </row>
    <row r="115" spans="1:7" ht="15.75" x14ac:dyDescent="0.3">
      <c r="A115" s="412" t="s">
        <v>701</v>
      </c>
      <c r="B115" s="413"/>
      <c r="C115" s="413"/>
      <c r="D115" s="413"/>
      <c r="E115" s="413"/>
      <c r="F115" s="413"/>
      <c r="G115" s="414"/>
    </row>
    <row r="116" spans="1:7" ht="15" customHeight="1" x14ac:dyDescent="0.3">
      <c r="A116" s="290" t="s">
        <v>2539</v>
      </c>
      <c r="B116" s="465" t="s">
        <v>2546</v>
      </c>
      <c r="C116" s="172">
        <v>2500</v>
      </c>
      <c r="D116" s="175" t="s">
        <v>2511</v>
      </c>
      <c r="E116" s="29" t="s">
        <v>2510</v>
      </c>
      <c r="F116" s="236">
        <v>1711.3683717933675</v>
      </c>
      <c r="G116" s="17">
        <f>$F$8*F116</f>
        <v>146116.63158371771</v>
      </c>
    </row>
    <row r="117" spans="1:7" x14ac:dyDescent="0.3">
      <c r="A117" s="464"/>
      <c r="B117" s="465"/>
      <c r="C117" s="172">
        <v>2500</v>
      </c>
      <c r="D117" s="175" t="s">
        <v>2519</v>
      </c>
      <c r="E117" s="29" t="s">
        <v>2512</v>
      </c>
      <c r="F117" s="236">
        <v>1733.4034700433672</v>
      </c>
      <c r="G117" s="17">
        <f t="shared" ref="G117:G123" si="11">$F$8*F117</f>
        <v>147997.98827230267</v>
      </c>
    </row>
    <row r="118" spans="1:7" x14ac:dyDescent="0.3">
      <c r="A118" s="464"/>
      <c r="B118" s="465"/>
      <c r="C118" s="172">
        <v>2500</v>
      </c>
      <c r="D118" s="175" t="s">
        <v>2522</v>
      </c>
      <c r="E118" s="29" t="s">
        <v>2515</v>
      </c>
      <c r="F118" s="236">
        <v>1737.0759864183672</v>
      </c>
      <c r="G118" s="17">
        <f t="shared" si="11"/>
        <v>148311.54772040018</v>
      </c>
    </row>
    <row r="119" spans="1:7" x14ac:dyDescent="0.3">
      <c r="A119" s="464"/>
      <c r="B119" s="465"/>
      <c r="C119" s="172">
        <v>2500</v>
      </c>
      <c r="D119" s="175" t="s">
        <v>2523</v>
      </c>
      <c r="E119" s="29" t="s">
        <v>2516</v>
      </c>
      <c r="F119" s="236">
        <v>1780.3300681683672</v>
      </c>
      <c r="G119" s="17">
        <f t="shared" si="11"/>
        <v>152004.58122021519</v>
      </c>
    </row>
    <row r="120" spans="1:7" x14ac:dyDescent="0.3">
      <c r="A120" s="464"/>
      <c r="B120" s="465"/>
      <c r="C120" s="172">
        <v>2500</v>
      </c>
      <c r="D120" s="175" t="s">
        <v>2527</v>
      </c>
      <c r="E120" s="29" t="s">
        <v>2528</v>
      </c>
      <c r="F120" s="236">
        <v>1868.8785185433671</v>
      </c>
      <c r="G120" s="17">
        <f t="shared" si="11"/>
        <v>159564.84791323269</v>
      </c>
    </row>
    <row r="121" spans="1:7" x14ac:dyDescent="0.3">
      <c r="A121" s="464"/>
      <c r="B121" s="465"/>
      <c r="C121" s="172">
        <v>2500</v>
      </c>
      <c r="D121" s="175" t="s">
        <v>2529</v>
      </c>
      <c r="E121" s="29" t="s">
        <v>2530</v>
      </c>
      <c r="F121" s="236">
        <v>1908.460083918367</v>
      </c>
      <c r="G121" s="17">
        <f t="shared" si="11"/>
        <v>162944.32196495016</v>
      </c>
    </row>
    <row r="122" spans="1:7" x14ac:dyDescent="0.3">
      <c r="A122" s="464"/>
      <c r="B122" s="465"/>
      <c r="C122" s="172">
        <v>2500</v>
      </c>
      <c r="D122" s="175" t="s">
        <v>2533</v>
      </c>
      <c r="E122" s="29" t="s">
        <v>2534</v>
      </c>
      <c r="F122" s="236">
        <v>1919.477633043367</v>
      </c>
      <c r="G122" s="17">
        <f t="shared" si="11"/>
        <v>163885.00030924266</v>
      </c>
    </row>
    <row r="123" spans="1:7" x14ac:dyDescent="0.3">
      <c r="A123" s="464"/>
      <c r="B123" s="465"/>
      <c r="C123" s="172">
        <v>2500</v>
      </c>
      <c r="D123" s="175" t="s">
        <v>2537</v>
      </c>
      <c r="E123" s="29" t="s">
        <v>2535</v>
      </c>
      <c r="F123" s="236">
        <v>1985.1748704183676</v>
      </c>
      <c r="G123" s="17">
        <f t="shared" si="11"/>
        <v>169494.23043632021</v>
      </c>
    </row>
    <row r="124" spans="1:7" ht="15.75" x14ac:dyDescent="0.3">
      <c r="A124" s="412" t="s">
        <v>702</v>
      </c>
      <c r="B124" s="413"/>
      <c r="C124" s="413"/>
      <c r="D124" s="413"/>
      <c r="E124" s="413"/>
      <c r="F124" s="413"/>
      <c r="G124" s="414"/>
    </row>
    <row r="125" spans="1:7" x14ac:dyDescent="0.3">
      <c r="A125" s="521" t="s">
        <v>2539</v>
      </c>
      <c r="B125" s="465" t="s">
        <v>2547</v>
      </c>
      <c r="C125" s="172">
        <v>2500</v>
      </c>
      <c r="D125" s="175" t="s">
        <v>2520</v>
      </c>
      <c r="E125" s="29" t="s">
        <v>2513</v>
      </c>
      <c r="F125" s="236">
        <v>2428.9099291454081</v>
      </c>
      <c r="G125" s="17">
        <f t="shared" ref="G125:G130" si="12">$F$8*F125</f>
        <v>207380.32975043493</v>
      </c>
    </row>
    <row r="126" spans="1:7" x14ac:dyDescent="0.3">
      <c r="A126" s="464"/>
      <c r="B126" s="465"/>
      <c r="C126" s="172">
        <v>2500</v>
      </c>
      <c r="D126" s="175" t="s">
        <v>2521</v>
      </c>
      <c r="E126" s="29" t="s">
        <v>2514</v>
      </c>
      <c r="F126" s="236">
        <v>2539.0854203954082</v>
      </c>
      <c r="G126" s="17">
        <f t="shared" si="12"/>
        <v>216787.11319335992</v>
      </c>
    </row>
    <row r="127" spans="1:7" x14ac:dyDescent="0.3">
      <c r="A127" s="464"/>
      <c r="B127" s="465"/>
      <c r="C127" s="172">
        <v>2500</v>
      </c>
      <c r="D127" s="175" t="s">
        <v>2524</v>
      </c>
      <c r="E127" s="29" t="s">
        <v>2517</v>
      </c>
      <c r="F127" s="236">
        <v>2509.7052893954083</v>
      </c>
      <c r="G127" s="17">
        <f t="shared" si="12"/>
        <v>214278.63760857994</v>
      </c>
    </row>
    <row r="128" spans="1:7" x14ac:dyDescent="0.3">
      <c r="A128" s="464"/>
      <c r="B128" s="465"/>
      <c r="C128" s="172">
        <v>2500</v>
      </c>
      <c r="D128" s="175" t="s">
        <v>2525</v>
      </c>
      <c r="E128" s="29" t="s">
        <v>2518</v>
      </c>
      <c r="F128" s="236">
        <v>2592.132879145408</v>
      </c>
      <c r="G128" s="17">
        <f t="shared" si="12"/>
        <v>221316.30522143492</v>
      </c>
    </row>
    <row r="129" spans="1:7" x14ac:dyDescent="0.3">
      <c r="A129" s="464"/>
      <c r="B129" s="465"/>
      <c r="C129" s="172">
        <v>2500</v>
      </c>
      <c r="D129" s="175" t="s">
        <v>2531</v>
      </c>
      <c r="E129" s="29" t="s">
        <v>2532</v>
      </c>
      <c r="F129" s="236">
        <v>2612.9438052704081</v>
      </c>
      <c r="G129" s="17">
        <f t="shared" si="12"/>
        <v>223093.14209398744</v>
      </c>
    </row>
    <row r="130" spans="1:7" x14ac:dyDescent="0.3">
      <c r="A130" s="464"/>
      <c r="B130" s="465"/>
      <c r="C130" s="172">
        <v>2500</v>
      </c>
      <c r="D130" s="175" t="s">
        <v>2538</v>
      </c>
      <c r="E130" s="29" t="s">
        <v>2536</v>
      </c>
      <c r="F130" s="236">
        <v>2686.8021901454081</v>
      </c>
      <c r="G130" s="17">
        <f t="shared" si="12"/>
        <v>229399.17099461492</v>
      </c>
    </row>
    <row r="131" spans="1:7" ht="15.75" x14ac:dyDescent="0.3">
      <c r="A131" s="412" t="s">
        <v>703</v>
      </c>
      <c r="B131" s="413"/>
      <c r="C131" s="413"/>
      <c r="D131" s="413"/>
      <c r="E131" s="413"/>
      <c r="F131" s="413"/>
      <c r="G131" s="414"/>
    </row>
    <row r="132" spans="1:7" x14ac:dyDescent="0.3">
      <c r="A132" s="521" t="s">
        <v>2539</v>
      </c>
      <c r="B132" s="465" t="s">
        <v>2548</v>
      </c>
      <c r="C132" s="172">
        <v>2500</v>
      </c>
      <c r="D132" s="175" t="s">
        <v>2520</v>
      </c>
      <c r="E132" s="29" t="s">
        <v>2513</v>
      </c>
      <c r="F132" s="236">
        <v>3316.7153271045913</v>
      </c>
      <c r="G132" s="17">
        <f t="shared" ref="G132:G137" si="13">$F$8*F132</f>
        <v>283181.15462818998</v>
      </c>
    </row>
    <row r="133" spans="1:7" x14ac:dyDescent="0.3">
      <c r="A133" s="464"/>
      <c r="B133" s="465"/>
      <c r="C133" s="172">
        <v>2500</v>
      </c>
      <c r="D133" s="175" t="s">
        <v>2521</v>
      </c>
      <c r="E133" s="29" t="s">
        <v>2514</v>
      </c>
      <c r="F133" s="236">
        <v>3426.8908183545914</v>
      </c>
      <c r="G133" s="17">
        <f t="shared" si="13"/>
        <v>292587.938071115</v>
      </c>
    </row>
    <row r="134" spans="1:7" x14ac:dyDescent="0.3">
      <c r="A134" s="464"/>
      <c r="B134" s="465"/>
      <c r="C134" s="172">
        <v>2500</v>
      </c>
      <c r="D134" s="175" t="s">
        <v>2524</v>
      </c>
      <c r="E134" s="29" t="s">
        <v>2517</v>
      </c>
      <c r="F134" s="236">
        <v>3397.5106873545915</v>
      </c>
      <c r="G134" s="17">
        <f t="shared" si="13"/>
        <v>290079.46248633502</v>
      </c>
    </row>
    <row r="135" spans="1:7" x14ac:dyDescent="0.3">
      <c r="A135" s="464"/>
      <c r="B135" s="465"/>
      <c r="C135" s="172">
        <v>2500</v>
      </c>
      <c r="D135" s="175" t="s">
        <v>2525</v>
      </c>
      <c r="E135" s="29" t="s">
        <v>2518</v>
      </c>
      <c r="F135" s="236">
        <v>3479.9382771045912</v>
      </c>
      <c r="G135" s="17">
        <f t="shared" si="13"/>
        <v>297117.13009918999</v>
      </c>
    </row>
    <row r="136" spans="1:7" x14ac:dyDescent="0.3">
      <c r="A136" s="464"/>
      <c r="B136" s="465"/>
      <c r="C136" s="172">
        <v>2500</v>
      </c>
      <c r="D136" s="175" t="s">
        <v>2531</v>
      </c>
      <c r="E136" s="29" t="s">
        <v>2532</v>
      </c>
      <c r="F136" s="236">
        <v>3500.7492032295918</v>
      </c>
      <c r="G136" s="17">
        <f t="shared" si="13"/>
        <v>298893.96697174251</v>
      </c>
    </row>
    <row r="137" spans="1:7" x14ac:dyDescent="0.3">
      <c r="A137" s="464"/>
      <c r="B137" s="465"/>
      <c r="C137" s="172">
        <v>2500</v>
      </c>
      <c r="D137" s="175" t="s">
        <v>2538</v>
      </c>
      <c r="E137" s="29" t="s">
        <v>2536</v>
      </c>
      <c r="F137" s="236">
        <v>3574.6075881045913</v>
      </c>
      <c r="G137" s="17">
        <f t="shared" si="13"/>
        <v>305199.99587236997</v>
      </c>
    </row>
    <row r="138" spans="1:7" ht="15.75" x14ac:dyDescent="0.3">
      <c r="A138" s="412" t="s">
        <v>704</v>
      </c>
      <c r="B138" s="413"/>
      <c r="C138" s="413"/>
      <c r="D138" s="413"/>
      <c r="E138" s="413"/>
      <c r="F138" s="413"/>
      <c r="G138" s="414"/>
    </row>
    <row r="139" spans="1:7" x14ac:dyDescent="0.3">
      <c r="A139" s="521" t="s">
        <v>2539</v>
      </c>
      <c r="B139" s="465" t="s">
        <v>2549</v>
      </c>
      <c r="C139" s="172">
        <v>2500</v>
      </c>
      <c r="D139" s="175" t="s">
        <v>2520</v>
      </c>
      <c r="E139" s="29" t="s">
        <v>2513</v>
      </c>
      <c r="F139" s="236">
        <v>4990.2212607780612</v>
      </c>
      <c r="G139" s="17">
        <f t="shared" ref="G139:G144" si="14">$F$8*F139</f>
        <v>426065.09124523081</v>
      </c>
    </row>
    <row r="140" spans="1:7" x14ac:dyDescent="0.3">
      <c r="A140" s="464"/>
      <c r="B140" s="465"/>
      <c r="C140" s="172">
        <v>2500</v>
      </c>
      <c r="D140" s="175" t="s">
        <v>2521</v>
      </c>
      <c r="E140" s="29" t="s">
        <v>2514</v>
      </c>
      <c r="F140" s="236">
        <v>5100.3967520280603</v>
      </c>
      <c r="G140" s="17">
        <f t="shared" si="14"/>
        <v>435471.87468815577</v>
      </c>
    </row>
    <row r="141" spans="1:7" x14ac:dyDescent="0.3">
      <c r="A141" s="464"/>
      <c r="B141" s="465"/>
      <c r="C141" s="172">
        <v>2500</v>
      </c>
      <c r="D141" s="175" t="s">
        <v>2524</v>
      </c>
      <c r="E141" s="29" t="s">
        <v>2517</v>
      </c>
      <c r="F141" s="236">
        <v>5071.0166210280613</v>
      </c>
      <c r="G141" s="17">
        <f t="shared" si="14"/>
        <v>432963.39910337585</v>
      </c>
    </row>
    <row r="142" spans="1:7" x14ac:dyDescent="0.3">
      <c r="A142" s="464"/>
      <c r="B142" s="465"/>
      <c r="C142" s="172">
        <v>2500</v>
      </c>
      <c r="D142" s="175" t="s">
        <v>2525</v>
      </c>
      <c r="E142" s="29" t="s">
        <v>2518</v>
      </c>
      <c r="F142" s="236">
        <v>5153.4442107780606</v>
      </c>
      <c r="G142" s="17">
        <f t="shared" si="14"/>
        <v>440001.06671623077</v>
      </c>
    </row>
    <row r="143" spans="1:7" x14ac:dyDescent="0.3">
      <c r="A143" s="464"/>
      <c r="B143" s="465"/>
      <c r="C143" s="172">
        <v>2500</v>
      </c>
      <c r="D143" s="175" t="s">
        <v>2531</v>
      </c>
      <c r="E143" s="29" t="s">
        <v>2532</v>
      </c>
      <c r="F143" s="236">
        <v>5174.2551369030607</v>
      </c>
      <c r="G143" s="17">
        <f t="shared" si="14"/>
        <v>441777.90358878329</v>
      </c>
    </row>
    <row r="144" spans="1:7" x14ac:dyDescent="0.3">
      <c r="A144" s="464"/>
      <c r="B144" s="465"/>
      <c r="C144" s="172">
        <v>2500</v>
      </c>
      <c r="D144" s="175" t="s">
        <v>2538</v>
      </c>
      <c r="E144" s="29" t="s">
        <v>2536</v>
      </c>
      <c r="F144" s="236">
        <v>5248.1135217780611</v>
      </c>
      <c r="G144" s="17">
        <f t="shared" si="14"/>
        <v>448083.93248941086</v>
      </c>
    </row>
    <row r="145" spans="1:8" ht="51.75" customHeight="1" x14ac:dyDescent="0.3">
      <c r="A145" s="299" t="s">
        <v>2550</v>
      </c>
      <c r="B145" s="300"/>
      <c r="C145" s="300"/>
      <c r="D145" s="300"/>
      <c r="E145" s="300"/>
      <c r="F145" s="300"/>
      <c r="G145" s="318"/>
      <c r="H145"/>
    </row>
    <row r="146" spans="1:8" ht="15.75" x14ac:dyDescent="0.3">
      <c r="A146" s="412" t="s">
        <v>391</v>
      </c>
      <c r="B146" s="413"/>
      <c r="C146" s="413"/>
      <c r="D146" s="413"/>
      <c r="E146" s="413"/>
      <c r="F146" s="413"/>
      <c r="G146" s="414"/>
    </row>
    <row r="147" spans="1:8" ht="15" customHeight="1" x14ac:dyDescent="0.3">
      <c r="A147" s="290" t="s">
        <v>2551</v>
      </c>
      <c r="B147" s="465" t="s">
        <v>1489</v>
      </c>
      <c r="C147" s="172">
        <v>2280</v>
      </c>
      <c r="D147" s="175" t="s">
        <v>2511</v>
      </c>
      <c r="E147" s="29" t="s">
        <v>2510</v>
      </c>
      <c r="F147" s="236">
        <v>697.56122893622444</v>
      </c>
      <c r="G147" s="17">
        <f>$F$8*F147</f>
        <v>59557.777726574837</v>
      </c>
    </row>
    <row r="148" spans="1:8" x14ac:dyDescent="0.3">
      <c r="A148" s="464"/>
      <c r="B148" s="465"/>
      <c r="C148" s="172">
        <v>2500</v>
      </c>
      <c r="D148" s="175" t="s">
        <v>2519</v>
      </c>
      <c r="E148" s="29" t="s">
        <v>2512</v>
      </c>
      <c r="F148" s="236">
        <v>719.59632718622447</v>
      </c>
      <c r="G148" s="17">
        <f t="shared" ref="G148:G154" si="15">$F$8*F148</f>
        <v>61439.134415159839</v>
      </c>
    </row>
    <row r="149" spans="1:8" x14ac:dyDescent="0.3">
      <c r="A149" s="464"/>
      <c r="B149" s="465"/>
      <c r="C149" s="172">
        <v>2280</v>
      </c>
      <c r="D149" s="175" t="s">
        <v>2522</v>
      </c>
      <c r="E149" s="29" t="s">
        <v>2515</v>
      </c>
      <c r="F149" s="236">
        <v>723.26884356122434</v>
      </c>
      <c r="G149" s="17">
        <f t="shared" si="15"/>
        <v>61752.693863257329</v>
      </c>
    </row>
    <row r="150" spans="1:8" x14ac:dyDescent="0.3">
      <c r="A150" s="464"/>
      <c r="B150" s="465"/>
      <c r="C150" s="172">
        <v>2500</v>
      </c>
      <c r="D150" s="175" t="s">
        <v>2523</v>
      </c>
      <c r="E150" s="29" t="s">
        <v>2516</v>
      </c>
      <c r="F150" s="236">
        <v>766.52292531122441</v>
      </c>
      <c r="G150" s="17">
        <f t="shared" si="15"/>
        <v>65445.727363072336</v>
      </c>
    </row>
    <row r="151" spans="1:8" x14ac:dyDescent="0.3">
      <c r="A151" s="464"/>
      <c r="B151" s="465"/>
      <c r="C151" s="172">
        <v>2280</v>
      </c>
      <c r="D151" s="175" t="s">
        <v>2527</v>
      </c>
      <c r="E151" s="29" t="s">
        <v>2528</v>
      </c>
      <c r="F151" s="236">
        <v>855.07137568622431</v>
      </c>
      <c r="G151" s="17">
        <f t="shared" si="15"/>
        <v>73005.994056089825</v>
      </c>
    </row>
    <row r="152" spans="1:8" x14ac:dyDescent="0.3">
      <c r="A152" s="464"/>
      <c r="B152" s="465"/>
      <c r="C152" s="172">
        <v>2500</v>
      </c>
      <c r="D152" s="175" t="s">
        <v>2529</v>
      </c>
      <c r="E152" s="29" t="s">
        <v>2530</v>
      </c>
      <c r="F152" s="236">
        <v>894.65294106122428</v>
      </c>
      <c r="G152" s="17">
        <f t="shared" si="15"/>
        <v>76385.468107807319</v>
      </c>
    </row>
    <row r="153" spans="1:8" x14ac:dyDescent="0.3">
      <c r="A153" s="464"/>
      <c r="B153" s="465"/>
      <c r="C153" s="172">
        <v>2280</v>
      </c>
      <c r="D153" s="175" t="s">
        <v>2533</v>
      </c>
      <c r="E153" s="29" t="s">
        <v>2534</v>
      </c>
      <c r="F153" s="236">
        <v>905.67049018622436</v>
      </c>
      <c r="G153" s="17">
        <f t="shared" si="15"/>
        <v>77326.146452099827</v>
      </c>
    </row>
    <row r="154" spans="1:8" x14ac:dyDescent="0.3">
      <c r="A154" s="464"/>
      <c r="B154" s="465"/>
      <c r="C154" s="172">
        <v>2500</v>
      </c>
      <c r="D154" s="175" t="s">
        <v>2537</v>
      </c>
      <c r="E154" s="29" t="s">
        <v>2535</v>
      </c>
      <c r="F154" s="236">
        <v>971.36772756122446</v>
      </c>
      <c r="G154" s="17">
        <f t="shared" si="15"/>
        <v>82935.376579177333</v>
      </c>
    </row>
    <row r="155" spans="1:8" ht="15.75" x14ac:dyDescent="0.3">
      <c r="A155" s="412" t="s">
        <v>392</v>
      </c>
      <c r="B155" s="413"/>
      <c r="C155" s="413"/>
      <c r="D155" s="413"/>
      <c r="E155" s="413"/>
      <c r="F155" s="413"/>
      <c r="G155" s="414"/>
    </row>
    <row r="156" spans="1:8" ht="15" customHeight="1" x14ac:dyDescent="0.3">
      <c r="A156" s="290" t="s">
        <v>2552</v>
      </c>
      <c r="B156" s="465" t="s">
        <v>2540</v>
      </c>
      <c r="C156" s="172">
        <v>1430</v>
      </c>
      <c r="D156" s="175" t="s">
        <v>2511</v>
      </c>
      <c r="E156" s="29" t="s">
        <v>2510</v>
      </c>
      <c r="F156" s="236">
        <v>715.66492791581618</v>
      </c>
      <c r="G156" s="17">
        <f>$F$8*F156</f>
        <v>61103.471545452383</v>
      </c>
    </row>
    <row r="157" spans="1:8" x14ac:dyDescent="0.3">
      <c r="A157" s="464"/>
      <c r="B157" s="465"/>
      <c r="C157" s="172">
        <v>1960</v>
      </c>
      <c r="D157" s="175" t="s">
        <v>2519</v>
      </c>
      <c r="E157" s="29" t="s">
        <v>2512</v>
      </c>
      <c r="F157" s="236">
        <v>737.70002616581633</v>
      </c>
      <c r="G157" s="17">
        <f t="shared" ref="G157:G163" si="16">$F$8*F157</f>
        <v>62984.828234037392</v>
      </c>
    </row>
    <row r="158" spans="1:8" x14ac:dyDescent="0.3">
      <c r="A158" s="464"/>
      <c r="B158" s="465"/>
      <c r="C158" s="172">
        <v>1430</v>
      </c>
      <c r="D158" s="175" t="s">
        <v>2522</v>
      </c>
      <c r="E158" s="29" t="s">
        <v>2515</v>
      </c>
      <c r="F158" s="236">
        <v>741.3725425408162</v>
      </c>
      <c r="G158" s="17">
        <f t="shared" si="16"/>
        <v>63298.387682134882</v>
      </c>
    </row>
    <row r="159" spans="1:8" x14ac:dyDescent="0.3">
      <c r="A159" s="464"/>
      <c r="B159" s="465"/>
      <c r="C159" s="172">
        <v>1960</v>
      </c>
      <c r="D159" s="175" t="s">
        <v>2523</v>
      </c>
      <c r="E159" s="29" t="s">
        <v>2516</v>
      </c>
      <c r="F159" s="236">
        <v>784.62662429081627</v>
      </c>
      <c r="G159" s="17">
        <f t="shared" si="16"/>
        <v>66991.421181949889</v>
      </c>
    </row>
    <row r="160" spans="1:8" x14ac:dyDescent="0.3">
      <c r="A160" s="464"/>
      <c r="B160" s="465"/>
      <c r="C160" s="172">
        <v>1430</v>
      </c>
      <c r="D160" s="175" t="s">
        <v>2527</v>
      </c>
      <c r="E160" s="29" t="s">
        <v>2528</v>
      </c>
      <c r="F160" s="236">
        <v>873.17507466581628</v>
      </c>
      <c r="G160" s="17">
        <f t="shared" si="16"/>
        <v>74551.687874967392</v>
      </c>
    </row>
    <row r="161" spans="1:7" x14ac:dyDescent="0.3">
      <c r="A161" s="464"/>
      <c r="B161" s="465"/>
      <c r="C161" s="172">
        <v>1960</v>
      </c>
      <c r="D161" s="175" t="s">
        <v>2529</v>
      </c>
      <c r="E161" s="29" t="s">
        <v>2530</v>
      </c>
      <c r="F161" s="236">
        <v>912.75664004081625</v>
      </c>
      <c r="G161" s="17">
        <f t="shared" si="16"/>
        <v>77931.161926684887</v>
      </c>
    </row>
    <row r="162" spans="1:7" x14ac:dyDescent="0.3">
      <c r="A162" s="464"/>
      <c r="B162" s="465"/>
      <c r="C162" s="172">
        <v>1430</v>
      </c>
      <c r="D162" s="175" t="s">
        <v>2533</v>
      </c>
      <c r="E162" s="29" t="s">
        <v>2534</v>
      </c>
      <c r="F162" s="236">
        <v>923.77418916581632</v>
      </c>
      <c r="G162" s="17">
        <f t="shared" si="16"/>
        <v>78871.840270977395</v>
      </c>
    </row>
    <row r="163" spans="1:7" x14ac:dyDescent="0.3">
      <c r="A163" s="464"/>
      <c r="B163" s="465"/>
      <c r="C163" s="172">
        <v>1960</v>
      </c>
      <c r="D163" s="175" t="s">
        <v>2537</v>
      </c>
      <c r="E163" s="29" t="s">
        <v>2535</v>
      </c>
      <c r="F163" s="236">
        <v>989.4714265408162</v>
      </c>
      <c r="G163" s="17">
        <f t="shared" si="16"/>
        <v>84481.070398054886</v>
      </c>
    </row>
    <row r="164" spans="1:7" ht="15.75" x14ac:dyDescent="0.3">
      <c r="A164" s="412" t="s">
        <v>393</v>
      </c>
      <c r="B164" s="413"/>
      <c r="C164" s="413"/>
      <c r="D164" s="413"/>
      <c r="E164" s="413"/>
      <c r="F164" s="413"/>
      <c r="G164" s="414"/>
    </row>
    <row r="165" spans="1:7" ht="15" customHeight="1" x14ac:dyDescent="0.3">
      <c r="A165" s="290" t="s">
        <v>2552</v>
      </c>
      <c r="B165" s="465" t="s">
        <v>2541</v>
      </c>
      <c r="C165" s="172">
        <v>910</v>
      </c>
      <c r="D165" s="175" t="s">
        <v>2511</v>
      </c>
      <c r="E165" s="29" t="s">
        <v>2510</v>
      </c>
      <c r="F165" s="236">
        <v>738.83766260969378</v>
      </c>
      <c r="G165" s="17">
        <f>$F$8*F165</f>
        <v>63081.959633615654</v>
      </c>
    </row>
    <row r="166" spans="1:7" x14ac:dyDescent="0.3">
      <c r="A166" s="464"/>
      <c r="B166" s="465"/>
      <c r="C166" s="172">
        <v>1250</v>
      </c>
      <c r="D166" s="175" t="s">
        <v>2519</v>
      </c>
      <c r="E166" s="29" t="s">
        <v>2512</v>
      </c>
      <c r="F166" s="236">
        <v>760.87276085969381</v>
      </c>
      <c r="G166" s="17">
        <f t="shared" ref="G166:G176" si="17">$F$8*F166</f>
        <v>64963.316322200655</v>
      </c>
    </row>
    <row r="167" spans="1:7" x14ac:dyDescent="0.3">
      <c r="A167" s="464"/>
      <c r="B167" s="465"/>
      <c r="C167" s="172">
        <v>2110</v>
      </c>
      <c r="D167" s="175" t="s">
        <v>2520</v>
      </c>
      <c r="E167" s="29" t="s">
        <v>2513</v>
      </c>
      <c r="F167" s="236">
        <v>943.68246485969371</v>
      </c>
      <c r="G167" s="17">
        <f t="shared" si="17"/>
        <v>80571.608849720651</v>
      </c>
    </row>
    <row r="168" spans="1:7" x14ac:dyDescent="0.3">
      <c r="A168" s="464"/>
      <c r="B168" s="465"/>
      <c r="C168" s="172">
        <v>910</v>
      </c>
      <c r="D168" s="175" t="s">
        <v>2522</v>
      </c>
      <c r="E168" s="29" t="s">
        <v>2515</v>
      </c>
      <c r="F168" s="236">
        <v>764.5452772346938</v>
      </c>
      <c r="G168" s="17">
        <f t="shared" si="17"/>
        <v>65276.875770298153</v>
      </c>
    </row>
    <row r="169" spans="1:7" x14ac:dyDescent="0.3">
      <c r="A169" s="464"/>
      <c r="B169" s="465"/>
      <c r="C169" s="172">
        <v>1250</v>
      </c>
      <c r="D169" s="175" t="s">
        <v>2523</v>
      </c>
      <c r="E169" s="29" t="s">
        <v>2516</v>
      </c>
      <c r="F169" s="236">
        <v>807.79935898469375</v>
      </c>
      <c r="G169" s="17">
        <f t="shared" si="17"/>
        <v>68969.909270113145</v>
      </c>
    </row>
    <row r="170" spans="1:7" x14ac:dyDescent="0.3">
      <c r="A170" s="464"/>
      <c r="B170" s="465"/>
      <c r="C170" s="172">
        <v>2110</v>
      </c>
      <c r="D170" s="175" t="s">
        <v>2524</v>
      </c>
      <c r="E170" s="29" t="s">
        <v>2517</v>
      </c>
      <c r="F170" s="236">
        <v>1024.4778251096941</v>
      </c>
      <c r="G170" s="17">
        <f t="shared" si="17"/>
        <v>87469.916707865676</v>
      </c>
    </row>
    <row r="171" spans="1:7" x14ac:dyDescent="0.3">
      <c r="A171" s="464"/>
      <c r="B171" s="465"/>
      <c r="C171" s="172">
        <v>910</v>
      </c>
      <c r="D171" s="175" t="s">
        <v>2527</v>
      </c>
      <c r="E171" s="29" t="s">
        <v>2528</v>
      </c>
      <c r="F171" s="236">
        <v>896.34780935969377</v>
      </c>
      <c r="G171" s="17">
        <f t="shared" si="17"/>
        <v>76530.175963130649</v>
      </c>
    </row>
    <row r="172" spans="1:7" x14ac:dyDescent="0.3">
      <c r="A172" s="464"/>
      <c r="B172" s="465"/>
      <c r="C172" s="172">
        <v>1250</v>
      </c>
      <c r="D172" s="175" t="s">
        <v>2529</v>
      </c>
      <c r="E172" s="29" t="s">
        <v>2530</v>
      </c>
      <c r="F172" s="236">
        <v>935.92937473469385</v>
      </c>
      <c r="G172" s="17">
        <f t="shared" si="17"/>
        <v>79909.650014848157</v>
      </c>
    </row>
    <row r="173" spans="1:7" x14ac:dyDescent="0.3">
      <c r="A173" s="464"/>
      <c r="B173" s="465"/>
      <c r="C173" s="172">
        <v>2110</v>
      </c>
      <c r="D173" s="175" t="s">
        <v>2531</v>
      </c>
      <c r="E173" s="29" t="s">
        <v>2532</v>
      </c>
      <c r="F173" s="236">
        <v>1127.7163409846937</v>
      </c>
      <c r="G173" s="17">
        <f t="shared" si="17"/>
        <v>96284.421193273141</v>
      </c>
    </row>
    <row r="174" spans="1:7" x14ac:dyDescent="0.3">
      <c r="A174" s="464"/>
      <c r="B174" s="465"/>
      <c r="C174" s="172">
        <v>910</v>
      </c>
      <c r="D174" s="175" t="s">
        <v>2533</v>
      </c>
      <c r="E174" s="29" t="s">
        <v>2534</v>
      </c>
      <c r="F174" s="236">
        <v>946.94692385969381</v>
      </c>
      <c r="G174" s="17">
        <f t="shared" si="17"/>
        <v>80850.328359140651</v>
      </c>
    </row>
    <row r="175" spans="1:7" x14ac:dyDescent="0.3">
      <c r="A175" s="464"/>
      <c r="B175" s="465"/>
      <c r="C175" s="172">
        <v>1250</v>
      </c>
      <c r="D175" s="175" t="s">
        <v>2537</v>
      </c>
      <c r="E175" s="29" t="s">
        <v>2535</v>
      </c>
      <c r="F175" s="236">
        <v>1012.6441612346937</v>
      </c>
      <c r="G175" s="17">
        <f t="shared" si="17"/>
        <v>86459.558486218142</v>
      </c>
    </row>
    <row r="176" spans="1:7" x14ac:dyDescent="0.3">
      <c r="A176" s="464"/>
      <c r="B176" s="465"/>
      <c r="C176" s="172">
        <v>2110</v>
      </c>
      <c r="D176" s="175" t="s">
        <v>2538</v>
      </c>
      <c r="E176" s="29" t="s">
        <v>2536</v>
      </c>
      <c r="F176" s="236">
        <v>1201.5747258596939</v>
      </c>
      <c r="G176" s="17">
        <f t="shared" si="17"/>
        <v>102590.45009390065</v>
      </c>
    </row>
    <row r="177" spans="1:7" ht="15.75" x14ac:dyDescent="0.3">
      <c r="A177" s="412" t="s">
        <v>394</v>
      </c>
      <c r="B177" s="413"/>
      <c r="C177" s="413"/>
      <c r="D177" s="413"/>
      <c r="E177" s="413"/>
      <c r="F177" s="413"/>
      <c r="G177" s="414"/>
    </row>
    <row r="178" spans="1:7" ht="15" customHeight="1" x14ac:dyDescent="0.3">
      <c r="A178" s="290" t="s">
        <v>2552</v>
      </c>
      <c r="B178" s="465" t="s">
        <v>2542</v>
      </c>
      <c r="C178" s="172">
        <v>560</v>
      </c>
      <c r="D178" s="175" t="s">
        <v>2511</v>
      </c>
      <c r="E178" s="29" t="s">
        <v>2510</v>
      </c>
      <c r="F178" s="236">
        <v>787.35557587499989</v>
      </c>
      <c r="G178" s="17">
        <f>$F$8*F178</f>
        <v>67224.419068207484</v>
      </c>
    </row>
    <row r="179" spans="1:7" x14ac:dyDescent="0.3">
      <c r="A179" s="464"/>
      <c r="B179" s="465"/>
      <c r="C179" s="172">
        <v>770</v>
      </c>
      <c r="D179" s="175" t="s">
        <v>2519</v>
      </c>
      <c r="E179" s="29" t="s">
        <v>2512</v>
      </c>
      <c r="F179" s="236">
        <v>809.39067412499992</v>
      </c>
      <c r="G179" s="17">
        <f t="shared" ref="G179:G191" si="18">$F$8*F179</f>
        <v>69105.775756792485</v>
      </c>
    </row>
    <row r="180" spans="1:7" x14ac:dyDescent="0.3">
      <c r="A180" s="464"/>
      <c r="B180" s="465"/>
      <c r="C180" s="172">
        <v>1300</v>
      </c>
      <c r="D180" s="175" t="s">
        <v>2520</v>
      </c>
      <c r="E180" s="29" t="s">
        <v>2513</v>
      </c>
      <c r="F180" s="236">
        <v>992.20037812499993</v>
      </c>
      <c r="G180" s="17">
        <f t="shared" si="18"/>
        <v>84714.068284312496</v>
      </c>
    </row>
    <row r="181" spans="1:7" x14ac:dyDescent="0.3">
      <c r="A181" s="464"/>
      <c r="B181" s="465"/>
      <c r="C181" s="172">
        <v>1830</v>
      </c>
      <c r="D181" s="175" t="s">
        <v>2521</v>
      </c>
      <c r="E181" s="29" t="s">
        <v>2514</v>
      </c>
      <c r="F181" s="236">
        <v>1102.3758693749996</v>
      </c>
      <c r="G181" s="17">
        <f t="shared" si="18"/>
        <v>94120.851727237459</v>
      </c>
    </row>
    <row r="182" spans="1:7" x14ac:dyDescent="0.3">
      <c r="A182" s="464"/>
      <c r="B182" s="465"/>
      <c r="C182" s="172">
        <v>560</v>
      </c>
      <c r="D182" s="175" t="s">
        <v>2522</v>
      </c>
      <c r="E182" s="29" t="s">
        <v>2515</v>
      </c>
      <c r="F182" s="236">
        <v>813.06319050000002</v>
      </c>
      <c r="G182" s="17">
        <f t="shared" si="18"/>
        <v>69419.335204889998</v>
      </c>
    </row>
    <row r="183" spans="1:7" x14ac:dyDescent="0.3">
      <c r="A183" s="464"/>
      <c r="B183" s="465"/>
      <c r="C183" s="172">
        <v>770</v>
      </c>
      <c r="D183" s="175" t="s">
        <v>2523</v>
      </c>
      <c r="E183" s="29" t="s">
        <v>2516</v>
      </c>
      <c r="F183" s="236">
        <v>856.31727224999986</v>
      </c>
      <c r="G183" s="17">
        <f t="shared" si="18"/>
        <v>73112.36870470499</v>
      </c>
    </row>
    <row r="184" spans="1:7" x14ac:dyDescent="0.3">
      <c r="A184" s="464"/>
      <c r="B184" s="465"/>
      <c r="C184" s="172">
        <v>1300</v>
      </c>
      <c r="D184" s="175" t="s">
        <v>2524</v>
      </c>
      <c r="E184" s="29" t="s">
        <v>2517</v>
      </c>
      <c r="F184" s="236">
        <v>1072.995738375</v>
      </c>
      <c r="G184" s="17">
        <f t="shared" si="18"/>
        <v>91612.376142457491</v>
      </c>
    </row>
    <row r="185" spans="1:7" x14ac:dyDescent="0.3">
      <c r="A185" s="464"/>
      <c r="B185" s="465"/>
      <c r="C185" s="172">
        <v>1830</v>
      </c>
      <c r="D185" s="175" t="s">
        <v>2525</v>
      </c>
      <c r="E185" s="29" t="s">
        <v>2518</v>
      </c>
      <c r="F185" s="236">
        <v>1155.4233281249999</v>
      </c>
      <c r="G185" s="17">
        <f t="shared" si="18"/>
        <v>98650.043755312479</v>
      </c>
    </row>
    <row r="186" spans="1:7" x14ac:dyDescent="0.3">
      <c r="A186" s="464"/>
      <c r="B186" s="465"/>
      <c r="C186" s="172">
        <v>560</v>
      </c>
      <c r="D186" s="175" t="s">
        <v>2527</v>
      </c>
      <c r="E186" s="29" t="s">
        <v>2528</v>
      </c>
      <c r="F186" s="236">
        <v>944.86572262499976</v>
      </c>
      <c r="G186" s="17">
        <f t="shared" si="18"/>
        <v>80672.635397722479</v>
      </c>
    </row>
    <row r="187" spans="1:7" x14ac:dyDescent="0.3">
      <c r="A187" s="464"/>
      <c r="B187" s="465"/>
      <c r="C187" s="172">
        <v>770</v>
      </c>
      <c r="D187" s="175" t="s">
        <v>2529</v>
      </c>
      <c r="E187" s="29" t="s">
        <v>2530</v>
      </c>
      <c r="F187" s="236">
        <v>984.44728799999973</v>
      </c>
      <c r="G187" s="17">
        <f t="shared" si="18"/>
        <v>84052.109449439973</v>
      </c>
    </row>
    <row r="188" spans="1:7" x14ac:dyDescent="0.3">
      <c r="A188" s="464"/>
      <c r="B188" s="465"/>
      <c r="C188" s="172">
        <v>1300</v>
      </c>
      <c r="D188" s="175" t="s">
        <v>2531</v>
      </c>
      <c r="E188" s="29" t="s">
        <v>2532</v>
      </c>
      <c r="F188" s="236">
        <v>1176.2342542499998</v>
      </c>
      <c r="G188" s="17">
        <f t="shared" si="18"/>
        <v>100426.88062786499</v>
      </c>
    </row>
    <row r="189" spans="1:7" x14ac:dyDescent="0.3">
      <c r="A189" s="464"/>
      <c r="B189" s="465"/>
      <c r="C189" s="172">
        <v>560</v>
      </c>
      <c r="D189" s="175" t="s">
        <v>2533</v>
      </c>
      <c r="E189" s="29" t="s">
        <v>2534</v>
      </c>
      <c r="F189" s="236">
        <v>995.4648371249998</v>
      </c>
      <c r="G189" s="17">
        <f t="shared" si="18"/>
        <v>84992.787793732481</v>
      </c>
    </row>
    <row r="190" spans="1:7" x14ac:dyDescent="0.3">
      <c r="A190" s="464"/>
      <c r="B190" s="465"/>
      <c r="C190" s="172">
        <v>770</v>
      </c>
      <c r="D190" s="175" t="s">
        <v>2537</v>
      </c>
      <c r="E190" s="29" t="s">
        <v>2535</v>
      </c>
      <c r="F190" s="236">
        <v>1061.1620745</v>
      </c>
      <c r="G190" s="17">
        <f t="shared" si="18"/>
        <v>90602.017920810002</v>
      </c>
    </row>
    <row r="191" spans="1:7" x14ac:dyDescent="0.3">
      <c r="A191" s="464"/>
      <c r="B191" s="465"/>
      <c r="C191" s="172">
        <v>1300</v>
      </c>
      <c r="D191" s="175" t="s">
        <v>2538</v>
      </c>
      <c r="E191" s="29" t="s">
        <v>2536</v>
      </c>
      <c r="F191" s="236">
        <v>1250.0926391249998</v>
      </c>
      <c r="G191" s="17">
        <f t="shared" si="18"/>
        <v>106732.90952849247</v>
      </c>
    </row>
    <row r="192" spans="1:7" ht="15.75" x14ac:dyDescent="0.3">
      <c r="A192" s="412" t="s">
        <v>395</v>
      </c>
      <c r="B192" s="413"/>
      <c r="C192" s="413"/>
      <c r="D192" s="413"/>
      <c r="E192" s="413"/>
      <c r="F192" s="413"/>
      <c r="G192" s="414"/>
    </row>
    <row r="193" spans="1:7" ht="15" customHeight="1" x14ac:dyDescent="0.3">
      <c r="A193" s="290" t="s">
        <v>2552</v>
      </c>
      <c r="B193" s="465" t="s">
        <v>2543</v>
      </c>
      <c r="C193" s="172">
        <v>360</v>
      </c>
      <c r="D193" s="175" t="s">
        <v>2511</v>
      </c>
      <c r="E193" s="29" t="s">
        <v>2510</v>
      </c>
      <c r="F193" s="236">
        <v>898.87436158928551</v>
      </c>
      <c r="G193" s="17">
        <f>$F$8*F193</f>
        <v>76745.892992493187</v>
      </c>
    </row>
    <row r="194" spans="1:7" x14ac:dyDescent="0.3">
      <c r="A194" s="464"/>
      <c r="B194" s="465"/>
      <c r="C194" s="172">
        <v>490</v>
      </c>
      <c r="D194" s="175" t="s">
        <v>2519</v>
      </c>
      <c r="E194" s="29" t="s">
        <v>2512</v>
      </c>
      <c r="F194" s="236">
        <v>920.90945983928555</v>
      </c>
      <c r="G194" s="17">
        <f t="shared" ref="G194:G206" si="19">$F$8*F194</f>
        <v>78627.249681078189</v>
      </c>
    </row>
    <row r="195" spans="1:7" x14ac:dyDescent="0.3">
      <c r="A195" s="464"/>
      <c r="B195" s="465"/>
      <c r="C195" s="172">
        <v>840</v>
      </c>
      <c r="D195" s="175" t="s">
        <v>2520</v>
      </c>
      <c r="E195" s="29" t="s">
        <v>2513</v>
      </c>
      <c r="F195" s="236">
        <v>1103.7191638392858</v>
      </c>
      <c r="G195" s="17">
        <f t="shared" si="19"/>
        <v>94235.542208598214</v>
      </c>
    </row>
    <row r="196" spans="1:7" x14ac:dyDescent="0.3">
      <c r="A196" s="464"/>
      <c r="B196" s="465"/>
      <c r="C196" s="172">
        <v>1190</v>
      </c>
      <c r="D196" s="175" t="s">
        <v>2521</v>
      </c>
      <c r="E196" s="29" t="s">
        <v>2514</v>
      </c>
      <c r="F196" s="236">
        <v>1213.8946550892854</v>
      </c>
      <c r="G196" s="17">
        <f t="shared" si="19"/>
        <v>103642.32565152318</v>
      </c>
    </row>
    <row r="197" spans="1:7" x14ac:dyDescent="0.3">
      <c r="A197" s="464"/>
      <c r="B197" s="465"/>
      <c r="C197" s="172">
        <v>360</v>
      </c>
      <c r="D197" s="175" t="s">
        <v>2522</v>
      </c>
      <c r="E197" s="29" t="s">
        <v>2515</v>
      </c>
      <c r="F197" s="236">
        <v>924.58197621428565</v>
      </c>
      <c r="G197" s="17">
        <f t="shared" si="19"/>
        <v>78940.809129175701</v>
      </c>
    </row>
    <row r="198" spans="1:7" x14ac:dyDescent="0.3">
      <c r="A198" s="464"/>
      <c r="B198" s="465"/>
      <c r="C198" s="172">
        <v>490</v>
      </c>
      <c r="D198" s="175" t="s">
        <v>2523</v>
      </c>
      <c r="E198" s="29" t="s">
        <v>2516</v>
      </c>
      <c r="F198" s="236">
        <v>967.83605796428549</v>
      </c>
      <c r="G198" s="17">
        <f t="shared" si="19"/>
        <v>82633.842628990693</v>
      </c>
    </row>
    <row r="199" spans="1:7" x14ac:dyDescent="0.3">
      <c r="A199" s="464"/>
      <c r="B199" s="465"/>
      <c r="C199" s="172">
        <v>840</v>
      </c>
      <c r="D199" s="175" t="s">
        <v>2524</v>
      </c>
      <c r="E199" s="29" t="s">
        <v>2517</v>
      </c>
      <c r="F199" s="236">
        <v>1184.5145240892855</v>
      </c>
      <c r="G199" s="17">
        <f t="shared" si="19"/>
        <v>101133.85006674319</v>
      </c>
    </row>
    <row r="200" spans="1:7" x14ac:dyDescent="0.3">
      <c r="A200" s="464"/>
      <c r="B200" s="465"/>
      <c r="C200" s="172">
        <v>1190</v>
      </c>
      <c r="D200" s="175" t="s">
        <v>2525</v>
      </c>
      <c r="E200" s="29" t="s">
        <v>2518</v>
      </c>
      <c r="F200" s="236">
        <v>1266.9421138392854</v>
      </c>
      <c r="G200" s="17">
        <f t="shared" si="19"/>
        <v>108171.51767959818</v>
      </c>
    </row>
    <row r="201" spans="1:7" x14ac:dyDescent="0.3">
      <c r="A201" s="464"/>
      <c r="B201" s="465"/>
      <c r="C201" s="172">
        <v>360</v>
      </c>
      <c r="D201" s="175" t="s">
        <v>2527</v>
      </c>
      <c r="E201" s="29" t="s">
        <v>2528</v>
      </c>
      <c r="F201" s="236">
        <v>1056.3845083392857</v>
      </c>
      <c r="G201" s="17">
        <f t="shared" si="19"/>
        <v>90194.109322008211</v>
      </c>
    </row>
    <row r="202" spans="1:7" x14ac:dyDescent="0.3">
      <c r="A202" s="464"/>
      <c r="B202" s="465"/>
      <c r="C202" s="172">
        <v>490</v>
      </c>
      <c r="D202" s="175" t="s">
        <v>2529</v>
      </c>
      <c r="E202" s="29" t="s">
        <v>2530</v>
      </c>
      <c r="F202" s="236">
        <v>1095.9660737142856</v>
      </c>
      <c r="G202" s="17">
        <f t="shared" si="19"/>
        <v>93573.583373725705</v>
      </c>
    </row>
    <row r="203" spans="1:7" x14ac:dyDescent="0.3">
      <c r="A203" s="464"/>
      <c r="B203" s="465"/>
      <c r="C203" s="172">
        <v>840</v>
      </c>
      <c r="D203" s="175" t="s">
        <v>2531</v>
      </c>
      <c r="E203" s="29" t="s">
        <v>2532</v>
      </c>
      <c r="F203" s="236">
        <v>1287.7530399642856</v>
      </c>
      <c r="G203" s="17">
        <f t="shared" si="19"/>
        <v>109948.35455215069</v>
      </c>
    </row>
    <row r="204" spans="1:7" x14ac:dyDescent="0.3">
      <c r="A204" s="464"/>
      <c r="B204" s="465"/>
      <c r="C204" s="172">
        <v>360</v>
      </c>
      <c r="D204" s="175" t="s">
        <v>2533</v>
      </c>
      <c r="E204" s="29" t="s">
        <v>2534</v>
      </c>
      <c r="F204" s="236">
        <v>1106.9836228392855</v>
      </c>
      <c r="G204" s="17">
        <f t="shared" si="19"/>
        <v>94514.261718018199</v>
      </c>
    </row>
    <row r="205" spans="1:7" x14ac:dyDescent="0.3">
      <c r="A205" s="464"/>
      <c r="B205" s="465"/>
      <c r="C205" s="172">
        <v>490</v>
      </c>
      <c r="D205" s="175" t="s">
        <v>2537</v>
      </c>
      <c r="E205" s="29" t="s">
        <v>2535</v>
      </c>
      <c r="F205" s="236">
        <v>1172.6808602142853</v>
      </c>
      <c r="G205" s="17">
        <f t="shared" si="19"/>
        <v>100123.49184509568</v>
      </c>
    </row>
    <row r="206" spans="1:7" x14ac:dyDescent="0.3">
      <c r="A206" s="464"/>
      <c r="B206" s="465"/>
      <c r="C206" s="172">
        <v>840</v>
      </c>
      <c r="D206" s="175" t="s">
        <v>2538</v>
      </c>
      <c r="E206" s="29" t="s">
        <v>2536</v>
      </c>
      <c r="F206" s="236">
        <v>1361.6114248392855</v>
      </c>
      <c r="G206" s="17">
        <f t="shared" si="19"/>
        <v>116254.38345277819</v>
      </c>
    </row>
    <row r="207" spans="1:7" ht="15.75" x14ac:dyDescent="0.3">
      <c r="A207" s="412" t="s">
        <v>396</v>
      </c>
      <c r="B207" s="413"/>
      <c r="C207" s="413"/>
      <c r="D207" s="413"/>
      <c r="E207" s="413"/>
      <c r="F207" s="413"/>
      <c r="G207" s="414"/>
    </row>
    <row r="208" spans="1:7" ht="15" customHeight="1" x14ac:dyDescent="0.3">
      <c r="A208" s="290" t="s">
        <v>2552</v>
      </c>
      <c r="B208" s="465" t="s">
        <v>2544</v>
      </c>
      <c r="C208" s="172">
        <v>170</v>
      </c>
      <c r="D208" s="175" t="s">
        <v>2511</v>
      </c>
      <c r="E208" s="29" t="s">
        <v>2510</v>
      </c>
      <c r="F208" s="236">
        <v>966.2201217933673</v>
      </c>
      <c r="G208" s="17">
        <f>$F$8*F208</f>
        <v>82495.873998717696</v>
      </c>
    </row>
    <row r="209" spans="1:7" x14ac:dyDescent="0.3">
      <c r="A209" s="464"/>
      <c r="B209" s="465"/>
      <c r="C209" s="172">
        <v>250</v>
      </c>
      <c r="D209" s="175" t="s">
        <v>2519</v>
      </c>
      <c r="E209" s="29" t="s">
        <v>2512</v>
      </c>
      <c r="F209" s="236">
        <v>988.25522004336733</v>
      </c>
      <c r="G209" s="17">
        <f t="shared" ref="G209:G221" si="20">$F$8*F209</f>
        <v>84377.230687302697</v>
      </c>
    </row>
    <row r="210" spans="1:7" x14ac:dyDescent="0.3">
      <c r="A210" s="464"/>
      <c r="B210" s="465"/>
      <c r="C210" s="172">
        <v>470</v>
      </c>
      <c r="D210" s="175" t="s">
        <v>2520</v>
      </c>
      <c r="E210" s="29" t="s">
        <v>2513</v>
      </c>
      <c r="F210" s="236">
        <v>1171.0649240433672</v>
      </c>
      <c r="G210" s="17">
        <f t="shared" si="20"/>
        <v>99985.523214822693</v>
      </c>
    </row>
    <row r="211" spans="1:7" x14ac:dyDescent="0.3">
      <c r="A211" s="464"/>
      <c r="B211" s="465"/>
      <c r="C211" s="172">
        <v>680</v>
      </c>
      <c r="D211" s="175" t="s">
        <v>2521</v>
      </c>
      <c r="E211" s="29" t="s">
        <v>2514</v>
      </c>
      <c r="F211" s="236">
        <v>1281.2404152933671</v>
      </c>
      <c r="G211" s="17">
        <f t="shared" si="20"/>
        <v>109392.30665774767</v>
      </c>
    </row>
    <row r="212" spans="1:7" x14ac:dyDescent="0.3">
      <c r="A212" s="464"/>
      <c r="B212" s="465"/>
      <c r="C212" s="172">
        <v>170</v>
      </c>
      <c r="D212" s="175" t="s">
        <v>2522</v>
      </c>
      <c r="E212" s="29" t="s">
        <v>2515</v>
      </c>
      <c r="F212" s="236">
        <v>991.9277364183672</v>
      </c>
      <c r="G212" s="17">
        <f t="shared" si="20"/>
        <v>84690.790135400181</v>
      </c>
    </row>
    <row r="213" spans="1:7" x14ac:dyDescent="0.3">
      <c r="A213" s="464"/>
      <c r="B213" s="465"/>
      <c r="C213" s="172">
        <v>250</v>
      </c>
      <c r="D213" s="175" t="s">
        <v>2523</v>
      </c>
      <c r="E213" s="29" t="s">
        <v>2516</v>
      </c>
      <c r="F213" s="236">
        <v>1035.181818168367</v>
      </c>
      <c r="G213" s="17">
        <f t="shared" si="20"/>
        <v>88383.823635215173</v>
      </c>
    </row>
    <row r="214" spans="1:7" x14ac:dyDescent="0.3">
      <c r="A214" s="464"/>
      <c r="B214" s="465"/>
      <c r="C214" s="172">
        <v>470</v>
      </c>
      <c r="D214" s="175" t="s">
        <v>2524</v>
      </c>
      <c r="E214" s="29" t="s">
        <v>2517</v>
      </c>
      <c r="F214" s="236">
        <v>1251.8602842933672</v>
      </c>
      <c r="G214" s="17">
        <f t="shared" si="20"/>
        <v>106883.83107296769</v>
      </c>
    </row>
    <row r="215" spans="1:7" x14ac:dyDescent="0.3">
      <c r="A215" s="464"/>
      <c r="B215" s="465"/>
      <c r="C215" s="172">
        <v>680</v>
      </c>
      <c r="D215" s="175" t="s">
        <v>2525</v>
      </c>
      <c r="E215" s="29" t="s">
        <v>2518</v>
      </c>
      <c r="F215" s="236">
        <v>1334.2878740433671</v>
      </c>
      <c r="G215" s="17">
        <f t="shared" si="20"/>
        <v>113921.49868582268</v>
      </c>
    </row>
    <row r="216" spans="1:7" x14ac:dyDescent="0.3">
      <c r="A216" s="464"/>
      <c r="B216" s="465"/>
      <c r="C216" s="172">
        <v>170</v>
      </c>
      <c r="D216" s="175" t="s">
        <v>2527</v>
      </c>
      <c r="E216" s="29" t="s">
        <v>2528</v>
      </c>
      <c r="F216" s="236">
        <v>1123.7302685433672</v>
      </c>
      <c r="G216" s="17">
        <f t="shared" si="20"/>
        <v>95944.090328232691</v>
      </c>
    </row>
    <row r="217" spans="1:7" x14ac:dyDescent="0.3">
      <c r="A217" s="464"/>
      <c r="B217" s="465"/>
      <c r="C217" s="172">
        <v>250</v>
      </c>
      <c r="D217" s="175" t="s">
        <v>2529</v>
      </c>
      <c r="E217" s="29" t="s">
        <v>2530</v>
      </c>
      <c r="F217" s="236">
        <v>1163.311833918367</v>
      </c>
      <c r="G217" s="17">
        <f t="shared" si="20"/>
        <v>99323.56437995017</v>
      </c>
    </row>
    <row r="218" spans="1:7" x14ac:dyDescent="0.3">
      <c r="A218" s="464"/>
      <c r="B218" s="465"/>
      <c r="C218" s="172">
        <v>470</v>
      </c>
      <c r="D218" s="175" t="s">
        <v>2531</v>
      </c>
      <c r="E218" s="29" t="s">
        <v>2532</v>
      </c>
      <c r="F218" s="236">
        <v>1355.098800168367</v>
      </c>
      <c r="G218" s="17">
        <f t="shared" si="20"/>
        <v>115698.33555837517</v>
      </c>
    </row>
    <row r="219" spans="1:7" x14ac:dyDescent="0.3">
      <c r="A219" s="464"/>
      <c r="B219" s="465"/>
      <c r="C219" s="172">
        <v>170</v>
      </c>
      <c r="D219" s="175" t="s">
        <v>2533</v>
      </c>
      <c r="E219" s="29" t="s">
        <v>2534</v>
      </c>
      <c r="F219" s="236">
        <v>1174.3293830433672</v>
      </c>
      <c r="G219" s="17">
        <f t="shared" si="20"/>
        <v>100264.24272424269</v>
      </c>
    </row>
    <row r="220" spans="1:7" x14ac:dyDescent="0.3">
      <c r="A220" s="464"/>
      <c r="B220" s="465"/>
      <c r="C220" s="172">
        <v>250</v>
      </c>
      <c r="D220" s="175" t="s">
        <v>2537</v>
      </c>
      <c r="E220" s="29" t="s">
        <v>2535</v>
      </c>
      <c r="F220" s="236">
        <v>1240.0266204183672</v>
      </c>
      <c r="G220" s="17">
        <f t="shared" si="20"/>
        <v>105873.47285132018</v>
      </c>
    </row>
    <row r="221" spans="1:7" x14ac:dyDescent="0.3">
      <c r="A221" s="464"/>
      <c r="B221" s="465"/>
      <c r="C221" s="172">
        <v>470</v>
      </c>
      <c r="D221" s="175" t="s">
        <v>2538</v>
      </c>
      <c r="E221" s="29" t="s">
        <v>2536</v>
      </c>
      <c r="F221" s="236">
        <v>1428.957185043367</v>
      </c>
      <c r="G221" s="17">
        <f t="shared" si="20"/>
        <v>122004.36445900267</v>
      </c>
    </row>
    <row r="222" spans="1:7" ht="15.75" x14ac:dyDescent="0.3">
      <c r="A222" s="412" t="s">
        <v>700</v>
      </c>
      <c r="B222" s="413"/>
      <c r="C222" s="413"/>
      <c r="D222" s="413"/>
      <c r="E222" s="413"/>
      <c r="F222" s="413"/>
      <c r="G222" s="414"/>
    </row>
    <row r="223" spans="1:7" x14ac:dyDescent="0.3">
      <c r="A223" s="521" t="s">
        <v>2554</v>
      </c>
      <c r="B223" s="465" t="s">
        <v>2545</v>
      </c>
      <c r="C223" s="172">
        <v>150</v>
      </c>
      <c r="D223" s="175" t="s">
        <v>2519</v>
      </c>
      <c r="E223" s="29" t="s">
        <v>2512</v>
      </c>
      <c r="F223" s="236">
        <v>1105.5671894311226</v>
      </c>
      <c r="G223" s="17">
        <f t="shared" ref="G223:G232" si="21">$F$8*F223</f>
        <v>94393.326633629244</v>
      </c>
    </row>
    <row r="224" spans="1:7" x14ac:dyDescent="0.3">
      <c r="A224" s="464"/>
      <c r="B224" s="465"/>
      <c r="C224" s="172">
        <v>280</v>
      </c>
      <c r="D224" s="175" t="s">
        <v>2520</v>
      </c>
      <c r="E224" s="29" t="s">
        <v>2513</v>
      </c>
      <c r="F224" s="236">
        <v>1288.3768934311224</v>
      </c>
      <c r="G224" s="17">
        <f t="shared" si="21"/>
        <v>110001.61916114922</v>
      </c>
    </row>
    <row r="225" spans="1:7" x14ac:dyDescent="0.3">
      <c r="A225" s="464"/>
      <c r="B225" s="465"/>
      <c r="C225" s="172">
        <v>410</v>
      </c>
      <c r="D225" s="175" t="s">
        <v>2521</v>
      </c>
      <c r="E225" s="29" t="s">
        <v>2514</v>
      </c>
      <c r="F225" s="236">
        <v>1398.5523846811222</v>
      </c>
      <c r="G225" s="17">
        <f t="shared" si="21"/>
        <v>119408.40260407422</v>
      </c>
    </row>
    <row r="226" spans="1:7" x14ac:dyDescent="0.3">
      <c r="A226" s="464"/>
      <c r="B226" s="465"/>
      <c r="C226" s="172">
        <v>150</v>
      </c>
      <c r="D226" s="175" t="s">
        <v>2523</v>
      </c>
      <c r="E226" s="29" t="s">
        <v>2516</v>
      </c>
      <c r="F226" s="236">
        <v>1152.4937875561222</v>
      </c>
      <c r="G226" s="17">
        <f t="shared" si="21"/>
        <v>98399.919581541719</v>
      </c>
    </row>
    <row r="227" spans="1:7" x14ac:dyDescent="0.3">
      <c r="A227" s="464"/>
      <c r="B227" s="465"/>
      <c r="C227" s="172">
        <v>280</v>
      </c>
      <c r="D227" s="175" t="s">
        <v>2524</v>
      </c>
      <c r="E227" s="29" t="s">
        <v>2517</v>
      </c>
      <c r="F227" s="236">
        <v>1369.1722536811224</v>
      </c>
      <c r="G227" s="17">
        <f t="shared" si="21"/>
        <v>116899.92701929422</v>
      </c>
    </row>
    <row r="228" spans="1:7" x14ac:dyDescent="0.3">
      <c r="A228" s="464"/>
      <c r="B228" s="465"/>
      <c r="C228" s="172">
        <v>410</v>
      </c>
      <c r="D228" s="175" t="s">
        <v>2525</v>
      </c>
      <c r="E228" s="29" t="s">
        <v>2518</v>
      </c>
      <c r="F228" s="236">
        <v>1451.5998434311221</v>
      </c>
      <c r="G228" s="17">
        <f t="shared" si="21"/>
        <v>123937.59463214919</v>
      </c>
    </row>
    <row r="229" spans="1:7" x14ac:dyDescent="0.3">
      <c r="A229" s="464"/>
      <c r="B229" s="465"/>
      <c r="C229" s="172">
        <v>150</v>
      </c>
      <c r="D229" s="175" t="s">
        <v>2529</v>
      </c>
      <c r="E229" s="29" t="s">
        <v>2530</v>
      </c>
      <c r="F229" s="236">
        <v>1280.6238033061225</v>
      </c>
      <c r="G229" s="17">
        <f t="shared" si="21"/>
        <v>109339.66032627673</v>
      </c>
    </row>
    <row r="230" spans="1:7" x14ac:dyDescent="0.3">
      <c r="A230" s="464"/>
      <c r="B230" s="465"/>
      <c r="C230" s="172">
        <v>280</v>
      </c>
      <c r="D230" s="175" t="s">
        <v>2531</v>
      </c>
      <c r="E230" s="29" t="s">
        <v>2532</v>
      </c>
      <c r="F230" s="236">
        <v>1472.4107695561224</v>
      </c>
      <c r="G230" s="17">
        <f t="shared" si="21"/>
        <v>125714.43150470173</v>
      </c>
    </row>
    <row r="231" spans="1:7" x14ac:dyDescent="0.3">
      <c r="A231" s="464"/>
      <c r="B231" s="465"/>
      <c r="C231" s="172">
        <v>150</v>
      </c>
      <c r="D231" s="175" t="s">
        <v>2537</v>
      </c>
      <c r="E231" s="29" t="s">
        <v>2535</v>
      </c>
      <c r="F231" s="236">
        <v>1357.3385898061226</v>
      </c>
      <c r="G231" s="17">
        <f t="shared" si="21"/>
        <v>115889.56879764675</v>
      </c>
    </row>
    <row r="232" spans="1:7" x14ac:dyDescent="0.3">
      <c r="A232" s="464"/>
      <c r="B232" s="465"/>
      <c r="C232" s="172">
        <v>280</v>
      </c>
      <c r="D232" s="175" t="s">
        <v>2538</v>
      </c>
      <c r="E232" s="29" t="s">
        <v>2536</v>
      </c>
      <c r="F232" s="236">
        <v>1546.2691544311222</v>
      </c>
      <c r="G232" s="17">
        <f t="shared" si="21"/>
        <v>132020.46040532921</v>
      </c>
    </row>
    <row r="233" spans="1:7" ht="15.75" x14ac:dyDescent="0.3">
      <c r="A233" s="412" t="s">
        <v>701</v>
      </c>
      <c r="B233" s="413"/>
      <c r="C233" s="413"/>
      <c r="D233" s="413"/>
      <c r="E233" s="413"/>
      <c r="F233" s="413"/>
      <c r="G233" s="414"/>
    </row>
    <row r="234" spans="1:7" x14ac:dyDescent="0.3">
      <c r="A234" s="521" t="s">
        <v>2552</v>
      </c>
      <c r="B234" s="465" t="s">
        <v>2546</v>
      </c>
      <c r="C234" s="172">
        <v>190</v>
      </c>
      <c r="D234" s="175" t="s">
        <v>2520</v>
      </c>
      <c r="E234" s="29" t="s">
        <v>2513</v>
      </c>
      <c r="F234" s="236">
        <v>1489.6900260841835</v>
      </c>
      <c r="G234" s="17">
        <f t="shared" ref="G234:G239" si="22">$F$8*F234</f>
        <v>127189.73442706758</v>
      </c>
    </row>
    <row r="235" spans="1:7" x14ac:dyDescent="0.3">
      <c r="A235" s="464"/>
      <c r="B235" s="465"/>
      <c r="C235" s="172">
        <v>280</v>
      </c>
      <c r="D235" s="175" t="s">
        <v>2521</v>
      </c>
      <c r="E235" s="29" t="s">
        <v>2514</v>
      </c>
      <c r="F235" s="236">
        <v>1599.8655173341836</v>
      </c>
      <c r="G235" s="17">
        <f t="shared" si="22"/>
        <v>136596.51786999259</v>
      </c>
    </row>
    <row r="236" spans="1:7" x14ac:dyDescent="0.3">
      <c r="A236" s="464"/>
      <c r="B236" s="465"/>
      <c r="C236" s="172">
        <v>190</v>
      </c>
      <c r="D236" s="175" t="s">
        <v>2524</v>
      </c>
      <c r="E236" s="29" t="s">
        <v>2517</v>
      </c>
      <c r="F236" s="236">
        <v>1570.4853863341837</v>
      </c>
      <c r="G236" s="17">
        <f t="shared" si="22"/>
        <v>134088.04228521261</v>
      </c>
    </row>
    <row r="237" spans="1:7" x14ac:dyDescent="0.3">
      <c r="A237" s="464"/>
      <c r="B237" s="465"/>
      <c r="C237" s="172">
        <v>280</v>
      </c>
      <c r="D237" s="175" t="s">
        <v>2525</v>
      </c>
      <c r="E237" s="29" t="s">
        <v>2518</v>
      </c>
      <c r="F237" s="236">
        <v>1652.9129760841831</v>
      </c>
      <c r="G237" s="17">
        <f t="shared" si="22"/>
        <v>141125.70989806755</v>
      </c>
    </row>
    <row r="238" spans="1:7" x14ac:dyDescent="0.3">
      <c r="A238" s="464"/>
      <c r="B238" s="465"/>
      <c r="C238" s="172">
        <v>190</v>
      </c>
      <c r="D238" s="175" t="s">
        <v>2531</v>
      </c>
      <c r="E238" s="29" t="s">
        <v>2532</v>
      </c>
      <c r="F238" s="236">
        <v>1673.7239022091835</v>
      </c>
      <c r="G238" s="17">
        <f t="shared" si="22"/>
        <v>142902.54677062007</v>
      </c>
    </row>
    <row r="239" spans="1:7" x14ac:dyDescent="0.3">
      <c r="A239" s="464"/>
      <c r="B239" s="465"/>
      <c r="C239" s="172">
        <v>190</v>
      </c>
      <c r="D239" s="175" t="s">
        <v>2538</v>
      </c>
      <c r="E239" s="29" t="s">
        <v>2536</v>
      </c>
      <c r="F239" s="236">
        <v>1747.5822870841835</v>
      </c>
      <c r="G239" s="17">
        <f t="shared" si="22"/>
        <v>149208.57567124758</v>
      </c>
    </row>
    <row r="240" spans="1:7" ht="15.75" x14ac:dyDescent="0.3">
      <c r="A240" s="412" t="s">
        <v>702</v>
      </c>
      <c r="B240" s="413"/>
      <c r="C240" s="413"/>
      <c r="D240" s="413"/>
      <c r="E240" s="413"/>
      <c r="F240" s="413"/>
      <c r="G240" s="414"/>
    </row>
    <row r="241" spans="1:7" ht="15" customHeight="1" x14ac:dyDescent="0.3">
      <c r="A241" s="522" t="s">
        <v>2556</v>
      </c>
      <c r="B241" s="304" t="s">
        <v>2555</v>
      </c>
      <c r="C241" s="172">
        <v>140</v>
      </c>
      <c r="D241" s="175" t="s">
        <v>2521</v>
      </c>
      <c r="E241" s="29" t="s">
        <v>2514</v>
      </c>
      <c r="F241" s="236">
        <v>1939.4909101913263</v>
      </c>
      <c r="G241" s="17">
        <f t="shared" ref="G241:G242" si="23">$F$8*F241</f>
        <v>165593.73391213542</v>
      </c>
    </row>
    <row r="242" spans="1:7" x14ac:dyDescent="0.3">
      <c r="A242" s="523"/>
      <c r="B242" s="313"/>
      <c r="C242" s="172">
        <v>140</v>
      </c>
      <c r="D242" s="175" t="s">
        <v>2525</v>
      </c>
      <c r="E242" s="29" t="s">
        <v>2518</v>
      </c>
      <c r="F242" s="236">
        <v>1992.5383689413266</v>
      </c>
      <c r="G242" s="17">
        <f t="shared" si="23"/>
        <v>170122.92594021047</v>
      </c>
    </row>
  </sheetData>
  <sheetProtection password="CF66" sheet="1" objects="1" scenarios="1"/>
  <mergeCells count="78">
    <mergeCell ref="A207:G207"/>
    <mergeCell ref="A58:A65"/>
    <mergeCell ref="B58:B65"/>
    <mergeCell ref="A66:G66"/>
    <mergeCell ref="A67:A78"/>
    <mergeCell ref="B67:B78"/>
    <mergeCell ref="A132:A137"/>
    <mergeCell ref="B132:B137"/>
    <mergeCell ref="A138:G138"/>
    <mergeCell ref="A139:A144"/>
    <mergeCell ref="B139:B144"/>
    <mergeCell ref="A155:G155"/>
    <mergeCell ref="A88:G88"/>
    <mergeCell ref="A89:A96"/>
    <mergeCell ref="B89:B96"/>
    <mergeCell ref="A97:G97"/>
    <mergeCell ref="A240:G240"/>
    <mergeCell ref="A241:A242"/>
    <mergeCell ref="B241:B242"/>
    <mergeCell ref="A223:A232"/>
    <mergeCell ref="B223:B232"/>
    <mergeCell ref="A233:G233"/>
    <mergeCell ref="A234:A239"/>
    <mergeCell ref="B234:B239"/>
    <mergeCell ref="A208:A221"/>
    <mergeCell ref="B208:B221"/>
    <mergeCell ref="A222:G222"/>
    <mergeCell ref="A145:G145"/>
    <mergeCell ref="A146:G146"/>
    <mergeCell ref="A156:A163"/>
    <mergeCell ref="B156:B163"/>
    <mergeCell ref="A164:G164"/>
    <mergeCell ref="A165:A176"/>
    <mergeCell ref="B165:B176"/>
    <mergeCell ref="A177:G177"/>
    <mergeCell ref="A178:A191"/>
    <mergeCell ref="B178:B191"/>
    <mergeCell ref="A192:G192"/>
    <mergeCell ref="A193:A206"/>
    <mergeCell ref="B193:B206"/>
    <mergeCell ref="A98:A105"/>
    <mergeCell ref="A147:A154"/>
    <mergeCell ref="B147:B154"/>
    <mergeCell ref="B98:B105"/>
    <mergeCell ref="A106:G106"/>
    <mergeCell ref="A107:A114"/>
    <mergeCell ref="B107:B114"/>
    <mergeCell ref="A124:G124"/>
    <mergeCell ref="A125:A130"/>
    <mergeCell ref="B125:B130"/>
    <mergeCell ref="A131:G131"/>
    <mergeCell ref="A115:G115"/>
    <mergeCell ref="A116:A123"/>
    <mergeCell ref="B116:B123"/>
    <mergeCell ref="C12:E17"/>
    <mergeCell ref="C19:E24"/>
    <mergeCell ref="C30:E35"/>
    <mergeCell ref="C37:E42"/>
    <mergeCell ref="A79:G79"/>
    <mergeCell ref="A36:G36"/>
    <mergeCell ref="A18:G18"/>
    <mergeCell ref="A28:G28"/>
    <mergeCell ref="A29:G29"/>
    <mergeCell ref="A80:A87"/>
    <mergeCell ref="B80:B87"/>
    <mergeCell ref="A47:G47"/>
    <mergeCell ref="A48:G48"/>
    <mergeCell ref="A49:A56"/>
    <mergeCell ref="B49:B56"/>
    <mergeCell ref="A57:G57"/>
    <mergeCell ref="A11:G11"/>
    <mergeCell ref="A1:G1"/>
    <mergeCell ref="A2:G2"/>
    <mergeCell ref="A3:G3"/>
    <mergeCell ref="A5:G6"/>
    <mergeCell ref="F7:G7"/>
    <mergeCell ref="A10:G10"/>
    <mergeCell ref="C9:E9"/>
  </mergeCells>
  <hyperlinks>
    <hyperlink ref="H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68" fitToHeight="0" orientation="portrait" r:id="rId1"/>
  <headerFooter alignWithMargins="0"/>
  <rowBreaks count="4" manualBreakCount="4">
    <brk id="45" max="6" man="1"/>
    <brk id="105" max="6" man="1"/>
    <brk id="144" max="6" man="1"/>
    <brk id="206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6"/>
  <sheetViews>
    <sheetView zoomScaleNormal="100" zoomScaleSheetLayoutView="100" workbookViewId="0">
      <selection sqref="A1:E1"/>
    </sheetView>
  </sheetViews>
  <sheetFormatPr defaultRowHeight="15" x14ac:dyDescent="0.3"/>
  <cols>
    <col min="1" max="2" width="14.5703125" style="1" customWidth="1"/>
    <col min="3" max="3" width="68" style="1" customWidth="1"/>
    <col min="4" max="4" width="10" style="2" customWidth="1"/>
    <col min="5" max="5" width="12.140625" style="2" customWidth="1"/>
    <col min="6" max="6" width="12.28515625" style="1" bestFit="1" customWidth="1"/>
    <col min="7" max="16384" width="9.140625" style="1"/>
  </cols>
  <sheetData>
    <row r="1" spans="1:10" ht="45" x14ac:dyDescent="0.3">
      <c r="A1" s="282" t="s">
        <v>900</v>
      </c>
      <c r="B1" s="282"/>
      <c r="C1" s="282"/>
      <c r="D1" s="282"/>
      <c r="E1" s="282"/>
      <c r="F1" s="88" t="s">
        <v>1215</v>
      </c>
      <c r="G1" s="27"/>
      <c r="H1" s="27"/>
      <c r="I1" s="27"/>
      <c r="J1" s="27"/>
    </row>
    <row r="2" spans="1:10" ht="19.5" hidden="1" x14ac:dyDescent="0.3">
      <c r="A2" s="305" t="s">
        <v>901</v>
      </c>
      <c r="B2" s="305"/>
      <c r="C2" s="305"/>
      <c r="D2" s="305"/>
      <c r="E2" s="305"/>
      <c r="F2" s="28"/>
      <c r="G2" s="28"/>
      <c r="H2" s="28"/>
      <c r="I2" s="28"/>
      <c r="J2" s="28"/>
    </row>
    <row r="3" spans="1:10" ht="19.5" customHeight="1" x14ac:dyDescent="0.3">
      <c r="A3" s="283" t="s">
        <v>2715</v>
      </c>
      <c r="B3" s="283"/>
      <c r="C3" s="283"/>
      <c r="D3" s="283"/>
      <c r="E3" s="283"/>
    </row>
    <row r="5" spans="1:10" ht="12.75" customHeight="1" x14ac:dyDescent="0.3">
      <c r="A5" s="506" t="s">
        <v>2769</v>
      </c>
      <c r="B5" s="506"/>
      <c r="C5" s="506"/>
      <c r="D5" s="506"/>
      <c r="E5" s="506"/>
    </row>
    <row r="6" spans="1:10" ht="42" customHeight="1" x14ac:dyDescent="0.3">
      <c r="A6" s="506"/>
      <c r="B6" s="506"/>
      <c r="C6" s="506"/>
      <c r="D6" s="506"/>
      <c r="E6" s="506"/>
    </row>
    <row r="7" spans="1:10" ht="16.5" customHeight="1" thickBot="1" x14ac:dyDescent="0.35">
      <c r="A7" s="3"/>
      <c r="B7" s="3"/>
      <c r="C7" s="3"/>
      <c r="D7" s="393">
        <v>44602</v>
      </c>
      <c r="E7" s="393"/>
    </row>
    <row r="8" spans="1:10" ht="18" customHeight="1" x14ac:dyDescent="0.3">
      <c r="A8" s="15"/>
      <c r="B8" s="15"/>
      <c r="C8" s="15"/>
      <c r="D8" s="91">
        <v>85.38</v>
      </c>
      <c r="E8" s="117" t="s">
        <v>1455</v>
      </c>
    </row>
    <row r="9" spans="1:10" s="6" customFormat="1" ht="47.25" x14ac:dyDescent="0.2">
      <c r="A9" s="4" t="s">
        <v>1095</v>
      </c>
      <c r="B9" s="4" t="s">
        <v>850</v>
      </c>
      <c r="C9" s="69" t="s">
        <v>389</v>
      </c>
      <c r="D9" s="69" t="s">
        <v>1154</v>
      </c>
      <c r="E9" s="126" t="s">
        <v>1454</v>
      </c>
    </row>
    <row r="10" spans="1:10" ht="52.5" customHeight="1" x14ac:dyDescent="0.3">
      <c r="A10" s="319" t="s">
        <v>1162</v>
      </c>
      <c r="B10" s="320"/>
      <c r="C10" s="320"/>
      <c r="D10" s="320"/>
      <c r="E10" s="320"/>
    </row>
    <row r="11" spans="1:10" x14ac:dyDescent="0.3">
      <c r="A11" s="107">
        <v>15</v>
      </c>
      <c r="B11" s="101">
        <v>3.9</v>
      </c>
      <c r="C11" s="290" t="s">
        <v>1155</v>
      </c>
      <c r="D11" s="80">
        <v>37.57</v>
      </c>
      <c r="E11" s="17">
        <f t="shared" ref="E11" si="0">$D$8*D11</f>
        <v>3207.7266</v>
      </c>
    </row>
    <row r="12" spans="1:10" x14ac:dyDescent="0.3">
      <c r="A12" s="92">
        <v>20</v>
      </c>
      <c r="B12" s="101">
        <v>7.3</v>
      </c>
      <c r="C12" s="291"/>
      <c r="D12" s="80">
        <v>49.34</v>
      </c>
      <c r="E12" s="17">
        <f t="shared" ref="E12:E16" si="1">$D$8*D12</f>
        <v>4212.6491999999998</v>
      </c>
    </row>
    <row r="13" spans="1:10" x14ac:dyDescent="0.3">
      <c r="A13" s="92">
        <v>25</v>
      </c>
      <c r="B13" s="101">
        <v>11.8</v>
      </c>
      <c r="C13" s="291"/>
      <c r="D13" s="80">
        <v>67.989999999999995</v>
      </c>
      <c r="E13" s="17">
        <f t="shared" si="1"/>
        <v>5804.9861999999994</v>
      </c>
    </row>
    <row r="14" spans="1:10" x14ac:dyDescent="0.3">
      <c r="A14" s="92">
        <v>32</v>
      </c>
      <c r="B14" s="101">
        <v>21.6</v>
      </c>
      <c r="C14" s="291"/>
      <c r="D14" s="80">
        <v>101.58</v>
      </c>
      <c r="E14" s="17">
        <f t="shared" si="1"/>
        <v>8672.9003999999986</v>
      </c>
    </row>
    <row r="15" spans="1:10" x14ac:dyDescent="0.3">
      <c r="A15" s="92">
        <v>40</v>
      </c>
      <c r="B15" s="101">
        <v>28.5</v>
      </c>
      <c r="C15" s="291"/>
      <c r="D15" s="80">
        <v>135.16</v>
      </c>
      <c r="E15" s="17">
        <f t="shared" si="1"/>
        <v>11539.960799999999</v>
      </c>
    </row>
    <row r="16" spans="1:10" x14ac:dyDescent="0.3">
      <c r="A16" s="92">
        <v>50</v>
      </c>
      <c r="B16" s="101">
        <v>50.5</v>
      </c>
      <c r="C16" s="291"/>
      <c r="D16" s="80">
        <v>200.1</v>
      </c>
      <c r="E16" s="17">
        <f t="shared" si="1"/>
        <v>17084.537999999997</v>
      </c>
    </row>
    <row r="17" spans="1:5" ht="52.5" customHeight="1" x14ac:dyDescent="0.3">
      <c r="A17" s="319" t="s">
        <v>2504</v>
      </c>
      <c r="B17" s="320"/>
      <c r="C17" s="320"/>
      <c r="D17" s="320"/>
      <c r="E17" s="320"/>
    </row>
    <row r="18" spans="1:5" x14ac:dyDescent="0.3">
      <c r="A18" s="166">
        <v>15</v>
      </c>
      <c r="B18" s="101">
        <v>3.94</v>
      </c>
      <c r="C18" s="290" t="s">
        <v>2505</v>
      </c>
      <c r="D18" s="80">
        <v>35.32</v>
      </c>
      <c r="E18" s="17">
        <f t="shared" ref="E18:E23" si="2">$D$8*D18</f>
        <v>3015.6215999999999</v>
      </c>
    </row>
    <row r="19" spans="1:5" x14ac:dyDescent="0.3">
      <c r="A19" s="166">
        <v>20</v>
      </c>
      <c r="B19" s="101">
        <v>5.33</v>
      </c>
      <c r="C19" s="291"/>
      <c r="D19" s="80">
        <v>46.03</v>
      </c>
      <c r="E19" s="17">
        <f t="shared" si="2"/>
        <v>3930.0414000000001</v>
      </c>
    </row>
    <row r="20" spans="1:5" x14ac:dyDescent="0.3">
      <c r="A20" s="166">
        <v>25</v>
      </c>
      <c r="B20" s="101">
        <v>8.92</v>
      </c>
      <c r="C20" s="291"/>
      <c r="D20" s="80">
        <v>55.15</v>
      </c>
      <c r="E20" s="17">
        <f t="shared" si="2"/>
        <v>4708.7069999999994</v>
      </c>
    </row>
    <row r="21" spans="1:5" x14ac:dyDescent="0.3">
      <c r="A21" s="166">
        <v>32</v>
      </c>
      <c r="B21" s="101">
        <v>16.68</v>
      </c>
      <c r="C21" s="291"/>
      <c r="D21" s="80">
        <v>80.540000000000006</v>
      </c>
      <c r="E21" s="17">
        <f t="shared" si="2"/>
        <v>6876.5052000000005</v>
      </c>
    </row>
    <row r="22" spans="1:5" x14ac:dyDescent="0.3">
      <c r="A22" s="166">
        <v>40</v>
      </c>
      <c r="B22" s="101">
        <v>25.12</v>
      </c>
      <c r="C22" s="291"/>
      <c r="D22" s="80">
        <v>107.92</v>
      </c>
      <c r="E22" s="17">
        <f t="shared" si="2"/>
        <v>9214.2096000000001</v>
      </c>
    </row>
    <row r="23" spans="1:5" x14ac:dyDescent="0.3">
      <c r="A23" s="166">
        <v>50</v>
      </c>
      <c r="B23" s="101">
        <v>36.979999999999997</v>
      </c>
      <c r="C23" s="291"/>
      <c r="D23" s="80">
        <v>163.58000000000001</v>
      </c>
      <c r="E23" s="17">
        <f t="shared" si="2"/>
        <v>13966.4604</v>
      </c>
    </row>
    <row r="24" spans="1:5" ht="52.5" customHeight="1" x14ac:dyDescent="0.3">
      <c r="A24" s="319" t="s">
        <v>2503</v>
      </c>
      <c r="B24" s="320"/>
      <c r="C24" s="320"/>
      <c r="D24" s="320"/>
      <c r="E24" s="320"/>
    </row>
    <row r="25" spans="1:5" x14ac:dyDescent="0.3">
      <c r="A25" s="166">
        <v>15</v>
      </c>
      <c r="B25" s="101">
        <v>1.7</v>
      </c>
      <c r="C25" s="290" t="s">
        <v>2506</v>
      </c>
      <c r="D25" s="80">
        <v>46.96</v>
      </c>
      <c r="E25" s="17">
        <f t="shared" ref="E25:E30" si="3">$D$8*D25</f>
        <v>4009.4447999999998</v>
      </c>
    </row>
    <row r="26" spans="1:5" x14ac:dyDescent="0.3">
      <c r="A26" s="166">
        <v>20</v>
      </c>
      <c r="B26" s="101">
        <v>2.9</v>
      </c>
      <c r="C26" s="291"/>
      <c r="D26" s="80">
        <v>49.89</v>
      </c>
      <c r="E26" s="17">
        <f t="shared" si="3"/>
        <v>4259.6081999999997</v>
      </c>
    </row>
    <row r="27" spans="1:5" x14ac:dyDescent="0.3">
      <c r="A27" s="166">
        <v>25</v>
      </c>
      <c r="B27" s="101">
        <v>4.0999999999999996</v>
      </c>
      <c r="C27" s="291"/>
      <c r="D27" s="80">
        <v>55.11</v>
      </c>
      <c r="E27" s="17">
        <f t="shared" si="3"/>
        <v>4705.2918</v>
      </c>
    </row>
    <row r="28" spans="1:5" x14ac:dyDescent="0.3">
      <c r="A28" s="166">
        <v>32</v>
      </c>
      <c r="B28" s="101">
        <v>6.7</v>
      </c>
      <c r="C28" s="291"/>
      <c r="D28" s="80">
        <v>84.96</v>
      </c>
      <c r="E28" s="17">
        <f t="shared" si="3"/>
        <v>7253.8847999999989</v>
      </c>
    </row>
    <row r="29" spans="1:5" x14ac:dyDescent="0.3">
      <c r="A29" s="166">
        <v>40</v>
      </c>
      <c r="B29" s="101">
        <v>10.4</v>
      </c>
      <c r="C29" s="291"/>
      <c r="D29" s="80">
        <v>107.07</v>
      </c>
      <c r="E29" s="17">
        <f t="shared" si="3"/>
        <v>9141.6365999999998</v>
      </c>
    </row>
    <row r="30" spans="1:5" x14ac:dyDescent="0.3">
      <c r="A30" s="166">
        <v>50</v>
      </c>
      <c r="B30" s="101">
        <v>15.1</v>
      </c>
      <c r="C30" s="291"/>
      <c r="D30" s="80">
        <v>133.53</v>
      </c>
      <c r="E30" s="17">
        <f t="shared" si="3"/>
        <v>11400.7914</v>
      </c>
    </row>
    <row r="32" spans="1:5" ht="45" customHeight="1" x14ac:dyDescent="0.3">
      <c r="A32" s="524" t="s">
        <v>1156</v>
      </c>
      <c r="B32" s="524"/>
      <c r="C32" s="524"/>
      <c r="D32" s="524"/>
      <c r="E32" s="524"/>
    </row>
    <row r="33" spans="1:5" ht="15" customHeight="1" x14ac:dyDescent="0.3">
      <c r="A33" s="74"/>
      <c r="B33" s="74"/>
      <c r="C33" s="74"/>
      <c r="D33" s="74"/>
      <c r="E33" s="74"/>
    </row>
    <row r="34" spans="1:5" x14ac:dyDescent="0.3">
      <c r="A34" s="526" t="s">
        <v>2507</v>
      </c>
      <c r="B34" s="526"/>
      <c r="C34" s="526"/>
      <c r="D34" s="526"/>
      <c r="E34" s="526"/>
    </row>
    <row r="35" spans="1:5" x14ac:dyDescent="0.3">
      <c r="A35" s="1" t="s">
        <v>548</v>
      </c>
    </row>
    <row r="36" spans="1:5" ht="45" customHeight="1" x14ac:dyDescent="0.3">
      <c r="A36" s="525" t="s">
        <v>1157</v>
      </c>
      <c r="B36" s="525"/>
      <c r="C36" s="525"/>
      <c r="D36" s="525"/>
      <c r="E36" s="525"/>
    </row>
    <row r="37" spans="1:5" x14ac:dyDescent="0.3">
      <c r="A37" s="75" t="s">
        <v>1158</v>
      </c>
      <c r="B37" s="75"/>
      <c r="C37" s="75"/>
      <c r="D37" s="76"/>
      <c r="E37" s="76"/>
    </row>
    <row r="38" spans="1:5" x14ac:dyDescent="0.3">
      <c r="A38" s="75" t="s">
        <v>1159</v>
      </c>
      <c r="B38" s="75"/>
      <c r="C38" s="75"/>
      <c r="D38" s="76"/>
      <c r="E38" s="76"/>
    </row>
    <row r="39" spans="1:5" x14ac:dyDescent="0.3">
      <c r="A39" s="75" t="s">
        <v>1160</v>
      </c>
      <c r="B39" s="75"/>
      <c r="C39" s="75"/>
      <c r="D39" s="76"/>
      <c r="E39" s="76"/>
    </row>
    <row r="40" spans="1:5" ht="30" customHeight="1" x14ac:dyDescent="0.3">
      <c r="A40" s="525" t="s">
        <v>1161</v>
      </c>
      <c r="B40" s="525"/>
      <c r="C40" s="525"/>
      <c r="D40" s="525"/>
      <c r="E40" s="525"/>
    </row>
    <row r="41" spans="1:5" x14ac:dyDescent="0.3">
      <c r="A41" s="95"/>
      <c r="B41" s="95"/>
      <c r="C41" s="95"/>
      <c r="D41" s="95"/>
      <c r="E41" s="95"/>
    </row>
    <row r="42" spans="1:5" x14ac:dyDescent="0.3">
      <c r="A42" s="12" t="s">
        <v>849</v>
      </c>
    </row>
    <row r="43" spans="1:5" x14ac:dyDescent="0.3">
      <c r="A43" s="12"/>
    </row>
    <row r="44" spans="1:5" x14ac:dyDescent="0.3">
      <c r="A44" s="10" t="s">
        <v>1216</v>
      </c>
    </row>
    <row r="45" spans="1:5" x14ac:dyDescent="0.3">
      <c r="A45" s="10" t="s">
        <v>1224</v>
      </c>
    </row>
    <row r="46" spans="1:5" x14ac:dyDescent="0.3">
      <c r="A46" s="14" t="s">
        <v>1217</v>
      </c>
    </row>
  </sheetData>
  <sheetProtection password="CF66" sheet="1" objects="1" scenarios="1"/>
  <mergeCells count="15">
    <mergeCell ref="A32:E32"/>
    <mergeCell ref="A36:E36"/>
    <mergeCell ref="A34:E34"/>
    <mergeCell ref="C11:C16"/>
    <mergeCell ref="A40:E40"/>
    <mergeCell ref="A24:E24"/>
    <mergeCell ref="C25:C30"/>
    <mergeCell ref="A17:E17"/>
    <mergeCell ref="C18:C23"/>
    <mergeCell ref="A10:E10"/>
    <mergeCell ref="A1:E1"/>
    <mergeCell ref="A2:E2"/>
    <mergeCell ref="A3:E3"/>
    <mergeCell ref="A5:E6"/>
    <mergeCell ref="D7:E7"/>
  </mergeCells>
  <hyperlinks>
    <hyperlink ref="F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9" fitToHeight="0" orientation="portrait" r:id="rId1"/>
  <headerFooter alignWithMargins="0">
    <oddFooter>&amp;L&amp;"Bookman Old Style,обычный"* Цены со склада в Казани, включая НДС.
1EUR - 1 ЕВРО по курсу ЦБ РФ.
&amp;"Bookman Old Style,полужирный"ООО "ТеплоАвтоматика", 420015, г.Казань,ул.Гоголя,27а, оф. 3 тел./факс(843)2388105, 2644105, teploavt@bk.ru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Normal="100" zoomScaleSheetLayoutView="100" workbookViewId="0">
      <selection sqref="A1:D1"/>
    </sheetView>
  </sheetViews>
  <sheetFormatPr defaultRowHeight="15" x14ac:dyDescent="0.3"/>
  <cols>
    <col min="1" max="2" width="14.5703125" style="1" customWidth="1"/>
    <col min="3" max="3" width="68" style="1" customWidth="1"/>
    <col min="4" max="4" width="21.140625" style="2" customWidth="1"/>
    <col min="5" max="5" width="12.28515625" style="1" bestFit="1" customWidth="1"/>
    <col min="6" max="16384" width="9.140625" style="1"/>
  </cols>
  <sheetData>
    <row r="1" spans="1:9" ht="45" x14ac:dyDescent="0.3">
      <c r="A1" s="282" t="s">
        <v>900</v>
      </c>
      <c r="B1" s="282"/>
      <c r="C1" s="282"/>
      <c r="D1" s="282"/>
      <c r="E1" s="88" t="s">
        <v>1215</v>
      </c>
      <c r="F1" s="27"/>
      <c r="G1" s="27"/>
      <c r="H1" s="27"/>
      <c r="I1" s="27"/>
    </row>
    <row r="2" spans="1:9" ht="19.5" hidden="1" x14ac:dyDescent="0.3">
      <c r="A2" s="305" t="s">
        <v>901</v>
      </c>
      <c r="B2" s="305"/>
      <c r="C2" s="305"/>
      <c r="D2" s="305"/>
      <c r="E2" s="28"/>
      <c r="F2" s="28"/>
      <c r="G2" s="28"/>
      <c r="H2" s="28"/>
      <c r="I2" s="28"/>
    </row>
    <row r="3" spans="1:9" ht="19.5" customHeight="1" x14ac:dyDescent="0.3">
      <c r="A3" s="283" t="s">
        <v>2715</v>
      </c>
      <c r="B3" s="283"/>
      <c r="C3" s="283"/>
      <c r="D3" s="283"/>
    </row>
    <row r="5" spans="1:9" ht="12.75" customHeight="1" x14ac:dyDescent="0.3">
      <c r="A5" s="506" t="s">
        <v>2770</v>
      </c>
      <c r="B5" s="506"/>
      <c r="C5" s="506"/>
      <c r="D5" s="506"/>
    </row>
    <row r="6" spans="1:9" ht="42" customHeight="1" x14ac:dyDescent="0.3">
      <c r="A6" s="506"/>
      <c r="B6" s="506"/>
      <c r="C6" s="506"/>
      <c r="D6" s="506"/>
    </row>
    <row r="7" spans="1:9" ht="16.5" customHeight="1" x14ac:dyDescent="0.3">
      <c r="A7" s="3"/>
      <c r="B7" s="3"/>
      <c r="C7" s="3"/>
      <c r="D7" s="114">
        <v>44602</v>
      </c>
    </row>
    <row r="8" spans="1:9" ht="18" customHeight="1" x14ac:dyDescent="0.3">
      <c r="A8" s="15"/>
      <c r="B8" s="15"/>
      <c r="C8" s="15"/>
      <c r="D8" s="1"/>
    </row>
    <row r="9" spans="1:9" s="6" customFormat="1" ht="30" x14ac:dyDescent="0.2">
      <c r="A9" s="4" t="s">
        <v>1095</v>
      </c>
      <c r="B9" s="4" t="s">
        <v>850</v>
      </c>
      <c r="C9" s="228" t="s">
        <v>389</v>
      </c>
      <c r="D9" s="228" t="s">
        <v>2630</v>
      </c>
    </row>
    <row r="10" spans="1:9" ht="52.5" customHeight="1" x14ac:dyDescent="0.3">
      <c r="A10" s="319" t="s">
        <v>2629</v>
      </c>
      <c r="B10" s="320"/>
      <c r="C10" s="320"/>
      <c r="D10" s="320"/>
    </row>
    <row r="11" spans="1:9" x14ac:dyDescent="0.3">
      <c r="A11" s="229">
        <v>15</v>
      </c>
      <c r="B11" s="101">
        <v>4.58</v>
      </c>
      <c r="C11" s="290" t="s">
        <v>2628</v>
      </c>
      <c r="D11" s="17">
        <v>1158</v>
      </c>
    </row>
    <row r="12" spans="1:9" x14ac:dyDescent="0.3">
      <c r="A12" s="229">
        <v>20</v>
      </c>
      <c r="B12" s="101">
        <v>4.68</v>
      </c>
      <c r="C12" s="291"/>
      <c r="D12" s="17">
        <v>1578</v>
      </c>
    </row>
    <row r="13" spans="1:9" x14ac:dyDescent="0.3">
      <c r="A13" s="229">
        <v>25</v>
      </c>
      <c r="B13" s="101">
        <v>9.19</v>
      </c>
      <c r="C13" s="291"/>
      <c r="D13" s="17">
        <v>2211</v>
      </c>
    </row>
    <row r="14" spans="1:9" x14ac:dyDescent="0.3">
      <c r="A14" s="229">
        <v>32</v>
      </c>
      <c r="B14" s="101">
        <v>15.76</v>
      </c>
      <c r="C14" s="291"/>
      <c r="D14" s="17">
        <v>2751</v>
      </c>
    </row>
    <row r="15" spans="1:9" x14ac:dyDescent="0.3">
      <c r="A15" s="229">
        <v>40</v>
      </c>
      <c r="B15" s="101">
        <v>21.12</v>
      </c>
      <c r="C15" s="291"/>
      <c r="D15" s="17">
        <v>4625</v>
      </c>
    </row>
    <row r="16" spans="1:9" x14ac:dyDescent="0.3">
      <c r="A16" s="229">
        <v>50</v>
      </c>
      <c r="B16" s="101">
        <v>36.229999999999997</v>
      </c>
      <c r="C16" s="291"/>
      <c r="D16" s="17">
        <v>5846</v>
      </c>
    </row>
    <row r="17" spans="1:4" x14ac:dyDescent="0.3">
      <c r="A17" s="230"/>
      <c r="B17" s="230"/>
      <c r="C17" s="230"/>
      <c r="D17" s="230"/>
    </row>
    <row r="18" spans="1:4" x14ac:dyDescent="0.3">
      <c r="A18" s="12" t="s">
        <v>849</v>
      </c>
    </row>
    <row r="19" spans="1:4" x14ac:dyDescent="0.3">
      <c r="A19" s="12"/>
    </row>
    <row r="20" spans="1:4" x14ac:dyDescent="0.3">
      <c r="A20" s="10" t="s">
        <v>1218</v>
      </c>
    </row>
    <row r="21" spans="1:4" x14ac:dyDescent="0.3">
      <c r="A21" s="10"/>
    </row>
    <row r="22" spans="1:4" x14ac:dyDescent="0.3">
      <c r="A22" s="14" t="s">
        <v>1217</v>
      </c>
    </row>
  </sheetData>
  <sheetProtection password="CF66" sheet="1" objects="1" scenarios="1"/>
  <mergeCells count="6">
    <mergeCell ref="C11:C16"/>
    <mergeCell ref="A1:D1"/>
    <mergeCell ref="A2:D2"/>
    <mergeCell ref="A3:D3"/>
    <mergeCell ref="A5:D6"/>
    <mergeCell ref="A10:D10"/>
  </mergeCells>
  <hyperlinks>
    <hyperlink ref="E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9" fitToHeight="0" orientation="portrait" r:id="rId1"/>
  <headerFooter alignWithMargins="0">
    <oddFooter>&amp;L&amp;"Bookman Old Style,обычный"* Цены со склада в Казани, включая НДС.
1EUR - 1 ЕВРО по курсу ЦБ РФ.
&amp;"Bookman Old Style,полужирный"ООО "ТеплоАвтоматика", 420015, г.Казань,ул.Гоголя,27а, оф. 3 тел./факс(843)2388105, 2644105, teploavt@bk.ru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3"/>
  <sheetViews>
    <sheetView zoomScaleNormal="100" zoomScaleSheetLayoutView="100" workbookViewId="0">
      <selection sqref="A1:F1"/>
    </sheetView>
  </sheetViews>
  <sheetFormatPr defaultRowHeight="15" x14ac:dyDescent="0.3"/>
  <cols>
    <col min="1" max="1" width="15.42578125" style="1" customWidth="1"/>
    <col min="2" max="2" width="20" style="1" customWidth="1"/>
    <col min="3" max="4" width="19.28515625" style="1" customWidth="1"/>
    <col min="5" max="5" width="28" style="2" customWidth="1"/>
    <col min="6" max="6" width="16.42578125" style="44" customWidth="1"/>
    <col min="7" max="7" width="12.285156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306" t="s">
        <v>2771</v>
      </c>
      <c r="B5" s="306"/>
      <c r="C5" s="306"/>
      <c r="D5" s="306"/>
      <c r="E5" s="306"/>
      <c r="F5" s="306"/>
    </row>
    <row r="6" spans="1:11" ht="42" customHeight="1" x14ac:dyDescent="0.3">
      <c r="A6" s="306"/>
      <c r="B6" s="306"/>
      <c r="C6" s="306"/>
      <c r="D6" s="306"/>
      <c r="E6" s="306"/>
      <c r="F6" s="306"/>
    </row>
    <row r="7" spans="1:11" ht="16.5" customHeight="1" x14ac:dyDescent="0.3">
      <c r="A7" s="3"/>
      <c r="B7" s="3"/>
      <c r="C7" s="3"/>
      <c r="D7" s="3"/>
      <c r="F7" s="114">
        <v>44602</v>
      </c>
    </row>
    <row r="8" spans="1:11" ht="18" customHeight="1" x14ac:dyDescent="0.3">
      <c r="A8"/>
      <c r="B8" s="15"/>
      <c r="C8"/>
      <c r="D8" s="15"/>
      <c r="E8" s="1"/>
      <c r="F8" s="6"/>
    </row>
    <row r="9" spans="1:11" ht="52.5" customHeight="1" x14ac:dyDescent="0.3">
      <c r="A9" s="319" t="s">
        <v>1200</v>
      </c>
      <c r="B9" s="319"/>
      <c r="C9" s="319"/>
      <c r="D9" s="320"/>
      <c r="E9" s="320"/>
      <c r="F9" s="320"/>
    </row>
    <row r="10" spans="1:11" ht="15" customHeight="1" x14ac:dyDescent="0.3">
      <c r="A10" s="307" t="s">
        <v>1095</v>
      </c>
      <c r="B10" s="307" t="s">
        <v>814</v>
      </c>
      <c r="C10" s="307"/>
      <c r="D10" s="307"/>
      <c r="E10" s="307"/>
      <c r="F10" s="303" t="s">
        <v>1116</v>
      </c>
    </row>
    <row r="11" spans="1:11" ht="15" customHeight="1" x14ac:dyDescent="0.3">
      <c r="A11" s="307"/>
      <c r="B11" s="307"/>
      <c r="C11" s="307"/>
      <c r="D11" s="307"/>
      <c r="E11" s="307"/>
      <c r="F11" s="303"/>
    </row>
    <row r="12" spans="1:11" x14ac:dyDescent="0.3">
      <c r="A12" s="92">
        <v>15</v>
      </c>
      <c r="B12" s="290" t="s">
        <v>1193</v>
      </c>
      <c r="C12" s="291"/>
      <c r="D12" s="291"/>
      <c r="E12" s="291"/>
      <c r="F12" s="22">
        <v>1000</v>
      </c>
    </row>
    <row r="13" spans="1:11" x14ac:dyDescent="0.3">
      <c r="A13" s="92">
        <v>20</v>
      </c>
      <c r="B13" s="290" t="s">
        <v>1194</v>
      </c>
      <c r="C13" s="291"/>
      <c r="D13" s="291"/>
      <c r="E13" s="291"/>
      <c r="F13" s="22">
        <v>1661</v>
      </c>
    </row>
    <row r="14" spans="1:11" x14ac:dyDescent="0.3">
      <c r="A14" s="92">
        <v>25</v>
      </c>
      <c r="B14" s="290" t="s">
        <v>1195</v>
      </c>
      <c r="C14" s="291"/>
      <c r="D14" s="291"/>
      <c r="E14" s="291"/>
      <c r="F14" s="22">
        <v>2382</v>
      </c>
    </row>
    <row r="15" spans="1:11" x14ac:dyDescent="0.3">
      <c r="A15" s="92">
        <v>32</v>
      </c>
      <c r="B15" s="290" t="s">
        <v>1196</v>
      </c>
      <c r="C15" s="291"/>
      <c r="D15" s="291"/>
      <c r="E15" s="291"/>
      <c r="F15" s="22">
        <v>4375</v>
      </c>
    </row>
    <row r="16" spans="1:11" x14ac:dyDescent="0.3">
      <c r="A16" s="92">
        <v>40</v>
      </c>
      <c r="B16" s="290" t="s">
        <v>1197</v>
      </c>
      <c r="C16" s="291"/>
      <c r="D16" s="291"/>
      <c r="E16" s="291"/>
      <c r="F16" s="22">
        <v>6330</v>
      </c>
    </row>
    <row r="17" spans="1:16384" x14ac:dyDescent="0.3">
      <c r="A17" s="92">
        <v>50</v>
      </c>
      <c r="B17" s="290" t="s">
        <v>1198</v>
      </c>
      <c r="C17" s="291"/>
      <c r="D17" s="291"/>
      <c r="E17" s="291"/>
      <c r="F17" s="22">
        <v>9550</v>
      </c>
    </row>
    <row r="18" spans="1:16384" ht="207.75" customHeight="1" x14ac:dyDescent="0.3">
      <c r="A18" s="527" t="s">
        <v>1225</v>
      </c>
      <c r="B18" s="527"/>
      <c r="C18" s="527"/>
      <c r="D18" s="527"/>
      <c r="E18" s="527"/>
      <c r="F18" s="527"/>
    </row>
    <row r="19" spans="1:16384" ht="28.5" customHeight="1" x14ac:dyDescent="0.3">
      <c r="A19" s="1" t="s">
        <v>1199</v>
      </c>
    </row>
    <row r="20" spans="1:16384" ht="28.5" customHeight="1" x14ac:dyDescent="0.3">
      <c r="A20" s="12" t="s">
        <v>2508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  <c r="XFA20" s="12"/>
      <c r="XFB20" s="12"/>
      <c r="XFC20" s="12"/>
      <c r="XFD20" s="12"/>
    </row>
    <row r="21" spans="1:16384" ht="27.75" customHeight="1" x14ac:dyDescent="0.3">
      <c r="A21" s="10" t="s">
        <v>1218</v>
      </c>
    </row>
    <row r="22" spans="1:16384" x14ac:dyDescent="0.3">
      <c r="A22" s="10"/>
    </row>
    <row r="23" spans="1:16384" x14ac:dyDescent="0.3">
      <c r="A23" s="14" t="s">
        <v>1217</v>
      </c>
    </row>
  </sheetData>
  <sheetProtection password="CF66" sheet="1" objects="1" scenarios="1"/>
  <mergeCells count="15">
    <mergeCell ref="A9:F9"/>
    <mergeCell ref="A1:F1"/>
    <mergeCell ref="A2:F2"/>
    <mergeCell ref="A3:F3"/>
    <mergeCell ref="A5:F6"/>
    <mergeCell ref="B15:E15"/>
    <mergeCell ref="B16:E16"/>
    <mergeCell ref="B17:E17"/>
    <mergeCell ref="A18:F18"/>
    <mergeCell ref="A10:A11"/>
    <mergeCell ref="B10:E11"/>
    <mergeCell ref="F10:F11"/>
    <mergeCell ref="B12:E12"/>
    <mergeCell ref="B13:E13"/>
    <mergeCell ref="B14:E14"/>
  </mergeCells>
  <hyperlinks>
    <hyperlink ref="G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80" fitToHeight="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view="pageBreakPreview" zoomScaleNormal="100" zoomScaleSheetLayoutView="100" workbookViewId="0">
      <selection activeCell="A3" sqref="A3:F3"/>
    </sheetView>
  </sheetViews>
  <sheetFormatPr defaultRowHeight="15" x14ac:dyDescent="0.3"/>
  <cols>
    <col min="1" max="1" width="22.85546875" style="1" customWidth="1"/>
    <col min="2" max="2" width="20" style="1" customWidth="1"/>
    <col min="3" max="4" width="19.28515625" style="1" customWidth="1"/>
    <col min="5" max="5" width="28.5703125" style="2" customWidth="1"/>
    <col min="6" max="6" width="16.42578125" style="44" customWidth="1"/>
    <col min="7" max="7" width="12.285156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306" t="s">
        <v>1223</v>
      </c>
      <c r="B5" s="306"/>
      <c r="C5" s="306"/>
      <c r="D5" s="306"/>
      <c r="E5" s="306"/>
      <c r="F5" s="306"/>
    </row>
    <row r="6" spans="1:11" ht="42" customHeight="1" x14ac:dyDescent="0.3">
      <c r="A6" s="306"/>
      <c r="B6" s="306"/>
      <c r="C6" s="306"/>
      <c r="D6" s="306"/>
      <c r="E6" s="306"/>
      <c r="F6" s="306"/>
    </row>
    <row r="7" spans="1:11" ht="16.5" customHeight="1" x14ac:dyDescent="0.3">
      <c r="A7" s="3"/>
      <c r="B7" s="3"/>
      <c r="C7" s="3"/>
      <c r="D7" s="3"/>
      <c r="E7" s="529">
        <v>44602</v>
      </c>
      <c r="F7" s="529"/>
    </row>
    <row r="8" spans="1:11" ht="18" customHeight="1" x14ac:dyDescent="0.3">
      <c r="A8" s="15"/>
      <c r="B8" s="15"/>
      <c r="C8"/>
      <c r="D8" s="15"/>
      <c r="E8" s="1"/>
      <c r="F8" s="6"/>
    </row>
    <row r="9" spans="1:11" ht="52.5" customHeight="1" x14ac:dyDescent="0.3">
      <c r="A9" s="319" t="s">
        <v>1173</v>
      </c>
      <c r="B9" s="319"/>
      <c r="C9" s="319"/>
      <c r="D9" s="320"/>
      <c r="E9" s="320"/>
      <c r="F9" s="320"/>
    </row>
    <row r="10" spans="1:11" ht="15" customHeight="1" x14ac:dyDescent="0.3">
      <c r="A10" s="307" t="s">
        <v>709</v>
      </c>
      <c r="B10" s="307" t="s">
        <v>389</v>
      </c>
      <c r="C10" s="307"/>
      <c r="D10" s="307"/>
      <c r="E10" s="307"/>
      <c r="F10" s="303" t="s">
        <v>1116</v>
      </c>
    </row>
    <row r="11" spans="1:11" ht="15" customHeight="1" x14ac:dyDescent="0.3">
      <c r="A11" s="307"/>
      <c r="B11" s="307"/>
      <c r="C11" s="307"/>
      <c r="D11" s="307"/>
      <c r="E11" s="307"/>
      <c r="F11" s="303"/>
    </row>
    <row r="12" spans="1:11" ht="60" customHeight="1" x14ac:dyDescent="0.3">
      <c r="A12" s="71" t="s">
        <v>1177</v>
      </c>
      <c r="B12" s="290" t="s">
        <v>1176</v>
      </c>
      <c r="C12" s="291"/>
      <c r="D12" s="291"/>
      <c r="E12" s="291"/>
      <c r="F12" s="22">
        <v>10720</v>
      </c>
    </row>
    <row r="13" spans="1:11" ht="60" customHeight="1" x14ac:dyDescent="0.3">
      <c r="A13" s="71" t="s">
        <v>1178</v>
      </c>
      <c r="B13" s="290" t="s">
        <v>1175</v>
      </c>
      <c r="C13" s="291"/>
      <c r="D13" s="291"/>
      <c r="E13" s="291"/>
      <c r="F13" s="22">
        <v>10720</v>
      </c>
    </row>
    <row r="14" spans="1:11" ht="60" customHeight="1" x14ac:dyDescent="0.3">
      <c r="A14" s="71" t="s">
        <v>1179</v>
      </c>
      <c r="B14" s="290" t="s">
        <v>1174</v>
      </c>
      <c r="C14" s="291"/>
      <c r="D14" s="291"/>
      <c r="E14" s="291"/>
      <c r="F14" s="22">
        <v>13400</v>
      </c>
    </row>
    <row r="15" spans="1:11" ht="52.5" customHeight="1" x14ac:dyDescent="0.3">
      <c r="A15" s="319" t="s">
        <v>1180</v>
      </c>
      <c r="B15" s="319"/>
      <c r="C15" s="319"/>
      <c r="D15" s="320"/>
      <c r="E15" s="320"/>
      <c r="F15" s="320"/>
    </row>
    <row r="16" spans="1:11" ht="15.75" customHeight="1" x14ac:dyDescent="0.3">
      <c r="A16" s="307" t="s">
        <v>709</v>
      </c>
      <c r="B16" s="307"/>
      <c r="C16" s="307"/>
      <c r="D16" s="307"/>
      <c r="E16" s="307"/>
      <c r="F16" s="303" t="s">
        <v>1116</v>
      </c>
    </row>
    <row r="17" spans="1:10" ht="15.75" customHeight="1" x14ac:dyDescent="0.3">
      <c r="A17" s="307"/>
      <c r="B17" s="307"/>
      <c r="C17" s="307"/>
      <c r="D17" s="307"/>
      <c r="E17" s="307"/>
      <c r="F17" s="303"/>
    </row>
    <row r="18" spans="1:10" ht="15" customHeight="1" x14ac:dyDescent="0.3">
      <c r="A18" s="290" t="s">
        <v>2631</v>
      </c>
      <c r="B18" s="290"/>
      <c r="C18" s="290"/>
      <c r="D18" s="290"/>
      <c r="E18" s="290"/>
      <c r="F18" s="22">
        <v>900</v>
      </c>
    </row>
    <row r="19" spans="1:10" ht="15" customHeight="1" x14ac:dyDescent="0.3">
      <c r="A19" s="290" t="s">
        <v>2632</v>
      </c>
      <c r="B19" s="290"/>
      <c r="C19" s="290"/>
      <c r="D19" s="290"/>
      <c r="E19" s="290"/>
      <c r="F19" s="22">
        <v>2500</v>
      </c>
    </row>
    <row r="21" spans="1:10" x14ac:dyDescent="0.3">
      <c r="A21" s="13" t="s">
        <v>849</v>
      </c>
    </row>
    <row r="23" spans="1:10" ht="75" customHeight="1" x14ac:dyDescent="0.3">
      <c r="A23" s="524" t="s">
        <v>1181</v>
      </c>
      <c r="B23" s="524"/>
      <c r="C23" s="524"/>
      <c r="D23" s="524"/>
      <c r="E23" s="524"/>
      <c r="F23" s="524"/>
    </row>
    <row r="24" spans="1:10" ht="30" customHeight="1" x14ac:dyDescent="0.3">
      <c r="A24" s="528" t="s">
        <v>1182</v>
      </c>
      <c r="B24" s="528"/>
      <c r="C24" s="528"/>
      <c r="D24" s="528"/>
      <c r="E24" s="528"/>
      <c r="F24" s="528"/>
      <c r="G24" s="84"/>
      <c r="H24" s="84"/>
      <c r="I24" s="84"/>
      <c r="J24" s="82"/>
    </row>
    <row r="25" spans="1:10" ht="30" customHeight="1" x14ac:dyDescent="0.3">
      <c r="A25" s="528" t="s">
        <v>1183</v>
      </c>
      <c r="B25" s="528"/>
      <c r="C25" s="528"/>
      <c r="D25" s="528"/>
      <c r="E25" s="528"/>
      <c r="F25" s="528"/>
      <c r="G25" s="84"/>
      <c r="H25" s="84"/>
      <c r="I25" s="84"/>
      <c r="J25" s="83"/>
    </row>
    <row r="26" spans="1:10" ht="15" customHeight="1" x14ac:dyDescent="0.3">
      <c r="A26" s="528" t="s">
        <v>1184</v>
      </c>
      <c r="B26" s="528"/>
      <c r="C26" s="528"/>
      <c r="D26" s="528"/>
      <c r="E26" s="528"/>
      <c r="F26" s="528"/>
      <c r="G26" s="84"/>
      <c r="H26" s="84"/>
      <c r="I26" s="84"/>
      <c r="J26" s="81"/>
    </row>
    <row r="27" spans="1:10" ht="15" customHeight="1" x14ac:dyDescent="0.3">
      <c r="A27" s="528" t="s">
        <v>1185</v>
      </c>
      <c r="B27" s="528"/>
      <c r="C27" s="528"/>
      <c r="D27" s="528"/>
      <c r="E27" s="528"/>
      <c r="F27" s="528"/>
      <c r="G27" s="84"/>
      <c r="H27" s="84"/>
      <c r="I27" s="84"/>
      <c r="J27" s="81"/>
    </row>
    <row r="28" spans="1:10" ht="15" customHeight="1" x14ac:dyDescent="0.3">
      <c r="A28" s="528" t="s">
        <v>1192</v>
      </c>
      <c r="B28" s="528"/>
      <c r="C28" s="528"/>
      <c r="D28" s="528"/>
      <c r="E28" s="528"/>
      <c r="F28" s="528"/>
      <c r="G28" s="84"/>
      <c r="H28" s="84"/>
      <c r="I28" s="84"/>
      <c r="J28" s="83"/>
    </row>
    <row r="29" spans="1:10" ht="15" customHeight="1" x14ac:dyDescent="0.3">
      <c r="A29" s="528" t="s">
        <v>1186</v>
      </c>
      <c r="B29" s="528"/>
      <c r="C29" s="528"/>
      <c r="D29" s="528"/>
      <c r="E29" s="528"/>
      <c r="F29" s="528"/>
      <c r="G29" s="84"/>
      <c r="H29" s="84"/>
      <c r="I29" s="84"/>
      <c r="J29" s="81"/>
    </row>
    <row r="30" spans="1:10" ht="15" customHeight="1" x14ac:dyDescent="0.3">
      <c r="A30" s="528" t="s">
        <v>1187</v>
      </c>
      <c r="B30" s="528"/>
      <c r="C30" s="528"/>
      <c r="D30" s="528"/>
      <c r="E30" s="528"/>
      <c r="F30" s="528"/>
      <c r="G30" s="84"/>
      <c r="H30" s="84"/>
      <c r="I30" s="84"/>
      <c r="J30" s="81"/>
    </row>
    <row r="31" spans="1:10" ht="15" customHeight="1" x14ac:dyDescent="0.3">
      <c r="A31" s="528" t="s">
        <v>1188</v>
      </c>
      <c r="B31" s="528"/>
      <c r="C31" s="528"/>
      <c r="D31" s="528"/>
      <c r="E31" s="528"/>
      <c r="F31" s="528"/>
      <c r="G31" s="84"/>
      <c r="H31" s="84"/>
      <c r="I31" s="84"/>
      <c r="J31" s="81"/>
    </row>
    <row r="32" spans="1:10" ht="15" customHeight="1" x14ac:dyDescent="0.3">
      <c r="A32" s="528" t="s">
        <v>1189</v>
      </c>
      <c r="B32" s="528"/>
      <c r="C32" s="528"/>
      <c r="D32" s="528"/>
      <c r="E32" s="528"/>
      <c r="F32" s="528"/>
      <c r="G32" s="84"/>
      <c r="H32" s="84"/>
      <c r="I32" s="84"/>
      <c r="J32" s="81"/>
    </row>
    <row r="33" spans="1:10" ht="15" customHeight="1" x14ac:dyDescent="0.3">
      <c r="A33" s="528" t="s">
        <v>1190</v>
      </c>
      <c r="B33" s="528"/>
      <c r="C33" s="528"/>
      <c r="D33" s="528"/>
      <c r="E33" s="528"/>
      <c r="F33" s="528"/>
      <c r="G33" s="82"/>
      <c r="H33" s="82"/>
      <c r="I33" s="82"/>
      <c r="J33" s="81"/>
    </row>
    <row r="34" spans="1:10" x14ac:dyDescent="0.3">
      <c r="A34" s="528" t="s">
        <v>1191</v>
      </c>
      <c r="B34" s="528"/>
      <c r="C34" s="528"/>
      <c r="D34" s="528"/>
      <c r="E34" s="528"/>
      <c r="F34" s="528"/>
      <c r="G34" s="82"/>
      <c r="H34" s="82"/>
      <c r="I34" s="82"/>
      <c r="J34" s="81"/>
    </row>
    <row r="35" spans="1:10" x14ac:dyDescent="0.3">
      <c r="A35" s="528" t="s">
        <v>1226</v>
      </c>
      <c r="B35" s="528"/>
      <c r="C35" s="528"/>
      <c r="D35" s="528"/>
      <c r="E35" s="528"/>
      <c r="F35" s="528"/>
      <c r="G35" s="83"/>
      <c r="H35" s="83"/>
      <c r="I35" s="83"/>
      <c r="J35" s="83"/>
    </row>
    <row r="36" spans="1:10" x14ac:dyDescent="0.3">
      <c r="A36" s="96"/>
      <c r="B36" s="96"/>
      <c r="C36" s="96"/>
      <c r="D36" s="96"/>
      <c r="E36" s="96"/>
      <c r="F36" s="96"/>
      <c r="G36" s="83"/>
      <c r="H36" s="83"/>
      <c r="I36" s="83"/>
      <c r="J36" s="83"/>
    </row>
    <row r="37" spans="1:10" x14ac:dyDescent="0.3">
      <c r="A37" s="12" t="s">
        <v>849</v>
      </c>
      <c r="B37" s="93"/>
      <c r="C37" s="93"/>
      <c r="D37" s="93"/>
      <c r="E37" s="93"/>
      <c r="F37" s="93"/>
      <c r="G37" s="83"/>
      <c r="H37" s="83"/>
      <c r="I37" s="83"/>
      <c r="J37" s="83"/>
    </row>
    <row r="38" spans="1:10" x14ac:dyDescent="0.3">
      <c r="A38" s="10" t="s">
        <v>1218</v>
      </c>
      <c r="B38" s="75"/>
      <c r="C38" s="75"/>
      <c r="D38" s="75"/>
      <c r="E38" s="76"/>
      <c r="F38" s="85"/>
    </row>
    <row r="40" spans="1:10" x14ac:dyDescent="0.3">
      <c r="A40" s="14" t="s">
        <v>1217</v>
      </c>
    </row>
  </sheetData>
  <sheetProtection password="CF66" sheet="1" objects="1" scenarios="1"/>
  <mergeCells count="30">
    <mergeCell ref="A1:F1"/>
    <mergeCell ref="A2:F2"/>
    <mergeCell ref="A3:F3"/>
    <mergeCell ref="A5:F6"/>
    <mergeCell ref="A9:F9"/>
    <mergeCell ref="E7:F7"/>
    <mergeCell ref="A19:E19"/>
    <mergeCell ref="A15:F15"/>
    <mergeCell ref="A16:E17"/>
    <mergeCell ref="F16:F17"/>
    <mergeCell ref="F10:F11"/>
    <mergeCell ref="B12:E12"/>
    <mergeCell ref="B10:E11"/>
    <mergeCell ref="B13:E13"/>
    <mergeCell ref="B14:E14"/>
    <mergeCell ref="A18:E18"/>
    <mergeCell ref="A10:A11"/>
    <mergeCell ref="A24:F24"/>
    <mergeCell ref="A25:F25"/>
    <mergeCell ref="A27:F27"/>
    <mergeCell ref="A26:F26"/>
    <mergeCell ref="A23:F23"/>
    <mergeCell ref="A35:F35"/>
    <mergeCell ref="A28:F28"/>
    <mergeCell ref="A29:F29"/>
    <mergeCell ref="A30:F30"/>
    <mergeCell ref="A34:F34"/>
    <mergeCell ref="A33:F33"/>
    <mergeCell ref="A32:F32"/>
    <mergeCell ref="A31:F31"/>
  </mergeCells>
  <hyperlinks>
    <hyperlink ref="G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5" fitToHeight="0" orientation="portrait" r:id="rId1"/>
  <headerFooter alignWithMargins="0"/>
  <rowBreaks count="1" manualBreakCount="1">
    <brk id="41" max="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"/>
  <sheetViews>
    <sheetView zoomScaleNormal="100" zoomScaleSheetLayoutView="100" workbookViewId="0">
      <selection activeCell="G1" sqref="G1"/>
    </sheetView>
  </sheetViews>
  <sheetFormatPr defaultRowHeight="15" x14ac:dyDescent="0.3"/>
  <cols>
    <col min="1" max="1" width="22.85546875" style="1" customWidth="1"/>
    <col min="2" max="2" width="20" style="1" customWidth="1"/>
    <col min="3" max="4" width="19.28515625" style="1" customWidth="1"/>
    <col min="5" max="5" width="29.7109375" style="2" customWidth="1"/>
    <col min="6" max="6" width="16.42578125" style="44" customWidth="1"/>
    <col min="7" max="7" width="12.285156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530" t="s">
        <v>1202</v>
      </c>
      <c r="B5" s="530"/>
      <c r="C5" s="530"/>
      <c r="D5" s="530"/>
      <c r="E5" s="530"/>
      <c r="F5" s="530"/>
    </row>
    <row r="6" spans="1:11" ht="42" customHeight="1" x14ac:dyDescent="0.3">
      <c r="A6" s="530"/>
      <c r="B6" s="530"/>
      <c r="C6" s="530"/>
      <c r="D6" s="530"/>
      <c r="E6" s="530"/>
      <c r="F6" s="530"/>
    </row>
    <row r="7" spans="1:11" ht="16.5" customHeight="1" x14ac:dyDescent="0.3">
      <c r="A7" s="3"/>
      <c r="B7" s="3"/>
      <c r="C7" s="3"/>
      <c r="D7" s="3"/>
      <c r="E7" s="529">
        <v>44602</v>
      </c>
      <c r="F7" s="529"/>
    </row>
    <row r="8" spans="1:11" ht="18" customHeight="1" x14ac:dyDescent="0.3">
      <c r="A8" s="15"/>
      <c r="B8" s="15"/>
      <c r="C8"/>
      <c r="D8" s="15"/>
      <c r="E8" s="1"/>
      <c r="F8"/>
    </row>
    <row r="9" spans="1:11" ht="52.5" customHeight="1" x14ac:dyDescent="0.3">
      <c r="A9" s="319" t="s">
        <v>2772</v>
      </c>
      <c r="B9" s="319"/>
      <c r="C9" s="319"/>
      <c r="D9" s="320"/>
      <c r="E9" s="320"/>
      <c r="F9" s="320"/>
    </row>
    <row r="10" spans="1:11" ht="15" customHeight="1" x14ac:dyDescent="0.3">
      <c r="A10" s="307" t="s">
        <v>709</v>
      </c>
      <c r="B10" s="307" t="s">
        <v>389</v>
      </c>
      <c r="C10" s="307"/>
      <c r="D10" s="307"/>
      <c r="E10" s="307"/>
      <c r="F10" s="303" t="s">
        <v>1116</v>
      </c>
    </row>
    <row r="11" spans="1:11" ht="15" customHeight="1" x14ac:dyDescent="0.3">
      <c r="A11" s="307"/>
      <c r="B11" s="307"/>
      <c r="C11" s="307"/>
      <c r="D11" s="307"/>
      <c r="E11" s="307"/>
      <c r="F11" s="303"/>
    </row>
    <row r="12" spans="1:11" ht="30" customHeight="1" x14ac:dyDescent="0.3">
      <c r="A12" s="77" t="s">
        <v>1203</v>
      </c>
      <c r="B12" s="290" t="s">
        <v>1212</v>
      </c>
      <c r="C12" s="291"/>
      <c r="D12" s="291"/>
      <c r="E12" s="291"/>
      <c r="F12" s="22">
        <v>7300</v>
      </c>
    </row>
    <row r="13" spans="1:11" ht="30" customHeight="1" x14ac:dyDescent="0.3">
      <c r="A13" s="77" t="s">
        <v>1204</v>
      </c>
      <c r="B13" s="290" t="s">
        <v>1410</v>
      </c>
      <c r="C13" s="291"/>
      <c r="D13" s="291"/>
      <c r="E13" s="291"/>
      <c r="F13" s="22">
        <v>8020</v>
      </c>
    </row>
    <row r="14" spans="1:11" ht="30" customHeight="1" x14ac:dyDescent="0.3">
      <c r="A14" s="121" t="s">
        <v>1417</v>
      </c>
      <c r="B14" s="290" t="s">
        <v>1418</v>
      </c>
      <c r="C14" s="291"/>
      <c r="D14" s="291"/>
      <c r="E14" s="291"/>
      <c r="F14" s="22">
        <v>8520</v>
      </c>
    </row>
    <row r="15" spans="1:11" ht="30" customHeight="1" x14ac:dyDescent="0.3">
      <c r="A15" s="77" t="s">
        <v>1205</v>
      </c>
      <c r="B15" s="290" t="s">
        <v>1411</v>
      </c>
      <c r="C15" s="291"/>
      <c r="D15" s="291"/>
      <c r="E15" s="291"/>
      <c r="F15" s="22">
        <v>20100</v>
      </c>
    </row>
    <row r="16" spans="1:11" ht="30" customHeight="1" x14ac:dyDescent="0.3">
      <c r="A16" s="77" t="s">
        <v>1206</v>
      </c>
      <c r="B16" s="290" t="s">
        <v>1412</v>
      </c>
      <c r="C16" s="291"/>
      <c r="D16" s="291"/>
      <c r="E16" s="291"/>
      <c r="F16" s="22">
        <v>26440</v>
      </c>
    </row>
    <row r="17" spans="1:6" ht="30" customHeight="1" x14ac:dyDescent="0.3">
      <c r="A17" s="77" t="s">
        <v>1207</v>
      </c>
      <c r="B17" s="290" t="s">
        <v>1413</v>
      </c>
      <c r="C17" s="291"/>
      <c r="D17" s="291"/>
      <c r="E17" s="291"/>
      <c r="F17" s="22">
        <v>35930</v>
      </c>
    </row>
    <row r="18" spans="1:6" ht="30" customHeight="1" x14ac:dyDescent="0.3">
      <c r="A18" s="77" t="s">
        <v>1208</v>
      </c>
      <c r="B18" s="290" t="s">
        <v>1414</v>
      </c>
      <c r="C18" s="291"/>
      <c r="D18" s="291"/>
      <c r="E18" s="291"/>
      <c r="F18" s="22">
        <v>48020</v>
      </c>
    </row>
    <row r="19" spans="1:6" ht="30" customHeight="1" x14ac:dyDescent="0.3">
      <c r="A19" s="77" t="s">
        <v>1209</v>
      </c>
      <c r="B19" s="290" t="s">
        <v>1415</v>
      </c>
      <c r="C19" s="291"/>
      <c r="D19" s="291"/>
      <c r="E19" s="291"/>
      <c r="F19" s="22">
        <v>63660</v>
      </c>
    </row>
    <row r="20" spans="1:6" ht="30" customHeight="1" x14ac:dyDescent="0.3">
      <c r="A20" s="77" t="s">
        <v>1210</v>
      </c>
      <c r="B20" s="290" t="s">
        <v>1416</v>
      </c>
      <c r="C20" s="291"/>
      <c r="D20" s="291"/>
      <c r="E20" s="291"/>
      <c r="F20" s="22">
        <v>94430</v>
      </c>
    </row>
    <row r="22" spans="1:6" ht="119.25" customHeight="1" x14ac:dyDescent="0.3">
      <c r="A22" s="531" t="s">
        <v>1211</v>
      </c>
      <c r="B22" s="531"/>
      <c r="C22" s="531"/>
      <c r="D22" s="531"/>
      <c r="E22" s="531"/>
      <c r="F22" s="531"/>
    </row>
    <row r="23" spans="1:6" x14ac:dyDescent="0.3">
      <c r="A23" s="97"/>
      <c r="B23" s="97"/>
      <c r="C23" s="97"/>
      <c r="D23" s="97"/>
      <c r="E23" s="97"/>
      <c r="F23" s="97"/>
    </row>
    <row r="24" spans="1:6" x14ac:dyDescent="0.3">
      <c r="A24" s="12" t="s">
        <v>849</v>
      </c>
      <c r="B24" s="94"/>
      <c r="C24" s="94"/>
      <c r="D24" s="94"/>
      <c r="E24" s="94"/>
      <c r="F24" s="94"/>
    </row>
    <row r="25" spans="1:6" x14ac:dyDescent="0.3">
      <c r="A25" s="12"/>
      <c r="B25" s="97"/>
      <c r="C25" s="97"/>
      <c r="D25" s="97"/>
      <c r="E25" s="97"/>
      <c r="F25" s="97"/>
    </row>
    <row r="26" spans="1:6" x14ac:dyDescent="0.3">
      <c r="A26" s="10" t="s">
        <v>1218</v>
      </c>
    </row>
    <row r="27" spans="1:6" x14ac:dyDescent="0.3">
      <c r="A27" s="10"/>
    </row>
    <row r="28" spans="1:6" x14ac:dyDescent="0.3">
      <c r="A28" s="14" t="s">
        <v>1217</v>
      </c>
    </row>
  </sheetData>
  <sheetProtection password="CF66" sheet="1" objects="1" scenarios="1"/>
  <mergeCells count="19">
    <mergeCell ref="A22:F22"/>
    <mergeCell ref="A9:F9"/>
    <mergeCell ref="A10:A11"/>
    <mergeCell ref="B10:E11"/>
    <mergeCell ref="F10:F11"/>
    <mergeCell ref="B12:E12"/>
    <mergeCell ref="B13:E13"/>
    <mergeCell ref="B15:E15"/>
    <mergeCell ref="B16:E16"/>
    <mergeCell ref="B17:E17"/>
    <mergeCell ref="B18:E18"/>
    <mergeCell ref="B19:E19"/>
    <mergeCell ref="B20:E20"/>
    <mergeCell ref="B14:E14"/>
    <mergeCell ref="A1:F1"/>
    <mergeCell ref="A2:F2"/>
    <mergeCell ref="A3:F3"/>
    <mergeCell ref="A5:F6"/>
    <mergeCell ref="E7:F7"/>
  </mergeCells>
  <hyperlinks>
    <hyperlink ref="G1" location="Оглавление!A1" display="Оглавление"/>
  </hyperlinks>
  <pageMargins left="0.78740157480314965" right="0.28999999999999998" top="0.59055118110236227" bottom="0.78740157480314965" header="0.59055118110236227" footer="0.19685039370078741"/>
  <pageSetup paperSize="9" scale="73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"/>
  <sheetViews>
    <sheetView zoomScaleNormal="100" zoomScaleSheetLayoutView="115" workbookViewId="0">
      <selection sqref="A1:F1"/>
    </sheetView>
  </sheetViews>
  <sheetFormatPr defaultRowHeight="15" x14ac:dyDescent="0.3"/>
  <cols>
    <col min="1" max="1" width="19.28515625" style="1" customWidth="1"/>
    <col min="2" max="2" width="20" style="1" customWidth="1"/>
    <col min="3" max="4" width="19.28515625" style="1" customWidth="1"/>
    <col min="5" max="5" width="34.28515625" style="2" customWidth="1"/>
    <col min="6" max="6" width="16.42578125" style="44" customWidth="1"/>
    <col min="7" max="7" width="12.285156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306" t="s">
        <v>2768</v>
      </c>
      <c r="B5" s="306"/>
      <c r="C5" s="306"/>
      <c r="D5" s="306"/>
      <c r="E5" s="306"/>
      <c r="F5" s="306"/>
    </row>
    <row r="6" spans="1:11" ht="42" customHeight="1" x14ac:dyDescent="0.3">
      <c r="A6" s="306"/>
      <c r="B6" s="306"/>
      <c r="C6" s="306"/>
      <c r="D6" s="306"/>
      <c r="E6" s="306"/>
      <c r="F6" s="306"/>
    </row>
    <row r="7" spans="1:11" ht="16.5" customHeight="1" x14ac:dyDescent="0.3">
      <c r="A7" s="3"/>
      <c r="B7" s="3"/>
      <c r="C7" s="3"/>
      <c r="D7" s="3"/>
      <c r="F7" s="114">
        <v>44602</v>
      </c>
    </row>
    <row r="8" spans="1:11" ht="18" customHeight="1" x14ac:dyDescent="0.3">
      <c r="A8" s="15"/>
      <c r="B8" s="15"/>
      <c r="C8" s="15"/>
      <c r="D8" s="15"/>
      <c r="E8" s="1"/>
      <c r="F8" s="6"/>
    </row>
    <row r="9" spans="1:11" ht="52.5" customHeight="1" x14ac:dyDescent="0.3">
      <c r="A9" s="299" t="s">
        <v>1569</v>
      </c>
      <c r="B9" s="300"/>
      <c r="C9" s="300"/>
      <c r="D9" s="301"/>
      <c r="E9" s="301"/>
      <c r="F9" s="302"/>
    </row>
    <row r="10" spans="1:11" ht="15" customHeight="1" x14ac:dyDescent="0.3">
      <c r="A10" s="307" t="s">
        <v>1117</v>
      </c>
      <c r="B10" s="307" t="s">
        <v>1118</v>
      </c>
      <c r="C10" s="307"/>
      <c r="D10" s="307"/>
      <c r="E10" s="310" t="s">
        <v>1125</v>
      </c>
      <c r="F10" s="308" t="s">
        <v>1116</v>
      </c>
    </row>
    <row r="11" spans="1:11" ht="15" customHeight="1" x14ac:dyDescent="0.3">
      <c r="A11" s="307"/>
      <c r="B11" s="64" t="s">
        <v>1119</v>
      </c>
      <c r="C11" s="64" t="s">
        <v>1120</v>
      </c>
      <c r="D11" s="64" t="s">
        <v>1121</v>
      </c>
      <c r="E11" s="311"/>
      <c r="F11" s="309"/>
    </row>
    <row r="12" spans="1:11" x14ac:dyDescent="0.3">
      <c r="A12" s="288" t="s">
        <v>1563</v>
      </c>
      <c r="B12" s="288">
        <v>5</v>
      </c>
      <c r="C12" s="288">
        <v>4</v>
      </c>
      <c r="D12" s="288" t="s">
        <v>323</v>
      </c>
      <c r="E12" s="65" t="s">
        <v>1122</v>
      </c>
      <c r="F12" s="22">
        <v>16000</v>
      </c>
    </row>
    <row r="13" spans="1:11" ht="30" x14ac:dyDescent="0.3">
      <c r="A13" s="289"/>
      <c r="B13" s="289"/>
      <c r="C13" s="289"/>
      <c r="D13" s="289"/>
      <c r="E13" s="65" t="s">
        <v>1123</v>
      </c>
      <c r="F13" s="22">
        <v>16200</v>
      </c>
    </row>
    <row r="14" spans="1:11" x14ac:dyDescent="0.3">
      <c r="A14" s="288" t="s">
        <v>1564</v>
      </c>
      <c r="B14" s="288">
        <v>5</v>
      </c>
      <c r="C14" s="288">
        <v>4</v>
      </c>
      <c r="D14" s="288">
        <v>3</v>
      </c>
      <c r="E14" s="65" t="s">
        <v>1122</v>
      </c>
      <c r="F14" s="22">
        <v>14800</v>
      </c>
    </row>
    <row r="15" spans="1:11" ht="30" x14ac:dyDescent="0.3">
      <c r="A15" s="289"/>
      <c r="B15" s="289"/>
      <c r="C15" s="289"/>
      <c r="D15" s="289"/>
      <c r="E15" s="65" t="s">
        <v>1123</v>
      </c>
      <c r="F15" s="22">
        <v>15100</v>
      </c>
    </row>
    <row r="16" spans="1:11" x14ac:dyDescent="0.3">
      <c r="A16" s="288" t="s">
        <v>1565</v>
      </c>
      <c r="B16" s="288">
        <v>5</v>
      </c>
      <c r="C16" s="288">
        <v>4</v>
      </c>
      <c r="D16" s="288">
        <v>3</v>
      </c>
      <c r="E16" s="65" t="s">
        <v>1122</v>
      </c>
      <c r="F16" s="22">
        <v>17500</v>
      </c>
    </row>
    <row r="17" spans="1:6" ht="30" x14ac:dyDescent="0.3">
      <c r="A17" s="289"/>
      <c r="B17" s="289"/>
      <c r="C17" s="289"/>
      <c r="D17" s="289"/>
      <c r="E17" s="65" t="s">
        <v>1123</v>
      </c>
      <c r="F17" s="22">
        <v>17800</v>
      </c>
    </row>
    <row r="18" spans="1:6" x14ac:dyDescent="0.3">
      <c r="A18" s="288" t="s">
        <v>1566</v>
      </c>
      <c r="B18" s="288">
        <v>7</v>
      </c>
      <c r="C18" s="288">
        <v>8</v>
      </c>
      <c r="D18" s="288" t="s">
        <v>323</v>
      </c>
      <c r="E18" s="65" t="s">
        <v>1122</v>
      </c>
      <c r="F18" s="22">
        <v>19400</v>
      </c>
    </row>
    <row r="19" spans="1:6" ht="30" x14ac:dyDescent="0.3">
      <c r="A19" s="289"/>
      <c r="B19" s="289"/>
      <c r="C19" s="289"/>
      <c r="D19" s="289"/>
      <c r="E19" s="65" t="s">
        <v>1123</v>
      </c>
      <c r="F19" s="22">
        <v>19600</v>
      </c>
    </row>
    <row r="20" spans="1:6" x14ac:dyDescent="0.3">
      <c r="A20" s="288" t="s">
        <v>1567</v>
      </c>
      <c r="B20" s="288">
        <v>7</v>
      </c>
      <c r="C20" s="288">
        <v>8</v>
      </c>
      <c r="D20" s="288">
        <v>6</v>
      </c>
      <c r="E20" s="65" t="s">
        <v>1122</v>
      </c>
      <c r="F20" s="22">
        <v>22700</v>
      </c>
    </row>
    <row r="21" spans="1:6" ht="30" x14ac:dyDescent="0.3">
      <c r="A21" s="289"/>
      <c r="B21" s="289"/>
      <c r="C21" s="289"/>
      <c r="D21" s="289"/>
      <c r="E21" s="65" t="s">
        <v>1123</v>
      </c>
      <c r="F21" s="22">
        <v>22900</v>
      </c>
    </row>
    <row r="22" spans="1:6" x14ac:dyDescent="0.3">
      <c r="A22" s="288" t="s">
        <v>1568</v>
      </c>
      <c r="B22" s="288">
        <v>8</v>
      </c>
      <c r="C22" s="288">
        <v>8</v>
      </c>
      <c r="D22" s="288">
        <v>7</v>
      </c>
      <c r="E22" s="65" t="s">
        <v>1122</v>
      </c>
      <c r="F22" s="22">
        <v>27300</v>
      </c>
    </row>
    <row r="23" spans="1:6" ht="30" x14ac:dyDescent="0.3">
      <c r="A23" s="289"/>
      <c r="B23" s="289"/>
      <c r="C23" s="289"/>
      <c r="D23" s="289"/>
      <c r="E23" s="65" t="s">
        <v>1123</v>
      </c>
      <c r="F23" s="22">
        <v>27500</v>
      </c>
    </row>
    <row r="24" spans="1:6" ht="52.5" customHeight="1" x14ac:dyDescent="0.3">
      <c r="A24" s="299" t="s">
        <v>1470</v>
      </c>
      <c r="B24" s="300"/>
      <c r="C24" s="300"/>
      <c r="D24" s="301"/>
      <c r="E24" s="301"/>
      <c r="F24" s="302"/>
    </row>
    <row r="25" spans="1:6" ht="15.75" customHeight="1" x14ac:dyDescent="0.3">
      <c r="A25" s="292" t="s">
        <v>709</v>
      </c>
      <c r="B25" s="293"/>
      <c r="C25" s="293"/>
      <c r="D25" s="293"/>
      <c r="E25" s="294"/>
      <c r="F25" s="303" t="s">
        <v>1116</v>
      </c>
    </row>
    <row r="26" spans="1:6" ht="15.75" customHeight="1" x14ac:dyDescent="0.3">
      <c r="A26" s="295"/>
      <c r="B26" s="296"/>
      <c r="C26" s="296"/>
      <c r="D26" s="296"/>
      <c r="E26" s="297"/>
      <c r="F26" s="303"/>
    </row>
    <row r="27" spans="1:6" ht="51.75" customHeight="1" x14ac:dyDescent="0.3">
      <c r="A27" s="23"/>
      <c r="B27" s="291" t="s">
        <v>1561</v>
      </c>
      <c r="C27" s="291"/>
      <c r="D27" s="291"/>
      <c r="E27" s="291"/>
      <c r="F27" s="22">
        <v>1250</v>
      </c>
    </row>
    <row r="28" spans="1:6" ht="24.75" customHeight="1" x14ac:dyDescent="0.3">
      <c r="A28" s="288"/>
      <c r="B28" s="290" t="s">
        <v>1124</v>
      </c>
      <c r="C28" s="291"/>
      <c r="D28" s="291"/>
      <c r="E28" s="291"/>
      <c r="F28" s="22">
        <v>3900</v>
      </c>
    </row>
    <row r="29" spans="1:6" ht="24.75" customHeight="1" x14ac:dyDescent="0.3">
      <c r="A29" s="289"/>
      <c r="B29" s="290" t="s">
        <v>1280</v>
      </c>
      <c r="C29" s="291"/>
      <c r="D29" s="291"/>
      <c r="E29" s="291"/>
      <c r="F29" s="22">
        <v>3300</v>
      </c>
    </row>
    <row r="30" spans="1:6" ht="51" customHeight="1" x14ac:dyDescent="0.3">
      <c r="A30" s="106"/>
      <c r="B30" s="290" t="s">
        <v>1456</v>
      </c>
      <c r="C30" s="291"/>
      <c r="D30" s="291"/>
      <c r="E30" s="291"/>
      <c r="F30" s="22">
        <v>1250</v>
      </c>
    </row>
    <row r="31" spans="1:6" ht="52.5" customHeight="1" x14ac:dyDescent="0.3">
      <c r="A31" s="299" t="s">
        <v>2561</v>
      </c>
      <c r="B31" s="300"/>
      <c r="C31" s="300"/>
      <c r="D31" s="301"/>
      <c r="E31" s="301"/>
      <c r="F31" s="302"/>
    </row>
    <row r="32" spans="1:6" x14ac:dyDescent="0.3">
      <c r="A32" s="292" t="s">
        <v>709</v>
      </c>
      <c r="B32" s="293"/>
      <c r="C32" s="293"/>
      <c r="D32" s="293"/>
      <c r="E32" s="294"/>
      <c r="F32" s="303" t="s">
        <v>1116</v>
      </c>
    </row>
    <row r="33" spans="1:6" x14ac:dyDescent="0.3">
      <c r="A33" s="295"/>
      <c r="B33" s="296"/>
      <c r="C33" s="296"/>
      <c r="D33" s="296"/>
      <c r="E33" s="297"/>
      <c r="F33" s="303"/>
    </row>
    <row r="34" spans="1:6" ht="52.5" customHeight="1" x14ac:dyDescent="0.3">
      <c r="A34" s="225"/>
      <c r="B34" s="291" t="s">
        <v>1128</v>
      </c>
      <c r="C34" s="291"/>
      <c r="D34" s="291"/>
      <c r="E34" s="291"/>
      <c r="F34" s="22">
        <v>5700</v>
      </c>
    </row>
    <row r="35" spans="1:6" ht="52.5" customHeight="1" x14ac:dyDescent="0.3">
      <c r="A35" s="225"/>
      <c r="B35" s="291" t="s">
        <v>2559</v>
      </c>
      <c r="C35" s="291"/>
      <c r="D35" s="291"/>
      <c r="E35" s="291"/>
      <c r="F35" s="22">
        <v>6900</v>
      </c>
    </row>
    <row r="36" spans="1:6" ht="52.5" customHeight="1" x14ac:dyDescent="0.3">
      <c r="A36" s="23"/>
      <c r="B36" s="291" t="s">
        <v>2560</v>
      </c>
      <c r="C36" s="291"/>
      <c r="D36" s="291"/>
      <c r="E36" s="291"/>
      <c r="F36" s="22">
        <v>10600</v>
      </c>
    </row>
    <row r="37" spans="1:6" ht="52.5" customHeight="1" x14ac:dyDescent="0.3">
      <c r="A37" s="299" t="s">
        <v>1105</v>
      </c>
      <c r="B37" s="300"/>
      <c r="C37" s="300"/>
      <c r="D37" s="301"/>
      <c r="E37" s="301"/>
      <c r="F37" s="302"/>
    </row>
    <row r="38" spans="1:6" s="6" customFormat="1" ht="30" customHeight="1" x14ac:dyDescent="0.2">
      <c r="A38" s="4" t="s">
        <v>1095</v>
      </c>
      <c r="B38" s="4" t="s">
        <v>254</v>
      </c>
      <c r="C38" s="4" t="s">
        <v>1096</v>
      </c>
      <c r="D38" s="4" t="s">
        <v>1097</v>
      </c>
      <c r="E38" s="16" t="s">
        <v>1100</v>
      </c>
      <c r="F38" s="16" t="s">
        <v>1116</v>
      </c>
    </row>
    <row r="39" spans="1:6" x14ac:dyDescent="0.3">
      <c r="A39" s="288">
        <v>20</v>
      </c>
      <c r="B39" s="288" t="s">
        <v>1098</v>
      </c>
      <c r="C39" s="288">
        <v>111</v>
      </c>
      <c r="D39" s="42" t="s">
        <v>1099</v>
      </c>
      <c r="E39" s="26" t="s">
        <v>1104</v>
      </c>
      <c r="F39" s="22">
        <v>20800</v>
      </c>
    </row>
    <row r="40" spans="1:6" x14ac:dyDescent="0.3">
      <c r="A40" s="298"/>
      <c r="B40" s="298"/>
      <c r="C40" s="298"/>
      <c r="D40" s="42" t="s">
        <v>325</v>
      </c>
      <c r="E40" s="26" t="s">
        <v>1571</v>
      </c>
      <c r="F40" s="22">
        <v>22200</v>
      </c>
    </row>
    <row r="41" spans="1:6" x14ac:dyDescent="0.3">
      <c r="A41" s="289"/>
      <c r="B41" s="289"/>
      <c r="C41" s="289"/>
      <c r="D41" s="42" t="s">
        <v>324</v>
      </c>
      <c r="E41" s="26" t="s">
        <v>1103</v>
      </c>
      <c r="F41" s="22">
        <v>32800</v>
      </c>
    </row>
    <row r="42" spans="1:6" x14ac:dyDescent="0.3">
      <c r="A42" s="288">
        <v>20</v>
      </c>
      <c r="B42" s="288" t="s">
        <v>1227</v>
      </c>
      <c r="C42" s="288">
        <v>140</v>
      </c>
      <c r="D42" s="104" t="s">
        <v>1099</v>
      </c>
      <c r="E42" s="26" t="s">
        <v>1104</v>
      </c>
      <c r="F42" s="22">
        <v>21600</v>
      </c>
    </row>
    <row r="43" spans="1:6" x14ac:dyDescent="0.3">
      <c r="A43" s="298"/>
      <c r="B43" s="298"/>
      <c r="C43" s="298"/>
      <c r="D43" s="104" t="s">
        <v>325</v>
      </c>
      <c r="E43" s="26" t="s">
        <v>1571</v>
      </c>
      <c r="F43" s="22">
        <v>22800</v>
      </c>
    </row>
    <row r="44" spans="1:6" x14ac:dyDescent="0.3">
      <c r="A44" s="289"/>
      <c r="B44" s="289"/>
      <c r="C44" s="289"/>
      <c r="D44" s="104" t="s">
        <v>324</v>
      </c>
      <c r="E44" s="26" t="s">
        <v>1103</v>
      </c>
      <c r="F44" s="22">
        <v>33600</v>
      </c>
    </row>
    <row r="45" spans="1:6" x14ac:dyDescent="0.3">
      <c r="A45" s="288">
        <v>20</v>
      </c>
      <c r="B45" s="288" t="s">
        <v>1288</v>
      </c>
      <c r="C45" s="288">
        <v>155</v>
      </c>
      <c r="D45" s="119" t="s">
        <v>1099</v>
      </c>
      <c r="E45" s="26" t="s">
        <v>1104</v>
      </c>
      <c r="F45" s="22">
        <v>28500</v>
      </c>
    </row>
    <row r="46" spans="1:6" x14ac:dyDescent="0.3">
      <c r="A46" s="298"/>
      <c r="B46" s="298"/>
      <c r="C46" s="298"/>
      <c r="D46" s="119" t="s">
        <v>325</v>
      </c>
      <c r="E46" s="26" t="s">
        <v>1571</v>
      </c>
      <c r="F46" s="22">
        <v>30100</v>
      </c>
    </row>
    <row r="47" spans="1:6" x14ac:dyDescent="0.3">
      <c r="A47" s="289"/>
      <c r="B47" s="289"/>
      <c r="C47" s="289"/>
      <c r="D47" s="119" t="s">
        <v>324</v>
      </c>
      <c r="E47" s="26" t="s">
        <v>1103</v>
      </c>
      <c r="F47" s="22">
        <v>45200</v>
      </c>
    </row>
    <row r="48" spans="1:6" x14ac:dyDescent="0.3">
      <c r="A48" s="288">
        <v>25</v>
      </c>
      <c r="B48" s="288" t="s">
        <v>1570</v>
      </c>
      <c r="C48" s="288">
        <v>111</v>
      </c>
      <c r="D48" s="160" t="s">
        <v>1099</v>
      </c>
      <c r="E48" s="26" t="s">
        <v>1573</v>
      </c>
      <c r="F48" s="22">
        <v>22500</v>
      </c>
    </row>
    <row r="49" spans="1:6" x14ac:dyDescent="0.3">
      <c r="A49" s="298"/>
      <c r="B49" s="298"/>
      <c r="C49" s="298"/>
      <c r="D49" s="160" t="s">
        <v>325</v>
      </c>
      <c r="E49" s="26" t="s">
        <v>1574</v>
      </c>
      <c r="F49" s="22">
        <v>23900</v>
      </c>
    </row>
    <row r="50" spans="1:6" x14ac:dyDescent="0.3">
      <c r="A50" s="289"/>
      <c r="B50" s="289"/>
      <c r="C50" s="289"/>
      <c r="D50" s="160" t="s">
        <v>324</v>
      </c>
      <c r="E50" s="26" t="s">
        <v>1575</v>
      </c>
      <c r="F50" s="22">
        <v>35800</v>
      </c>
    </row>
    <row r="51" spans="1:6" x14ac:dyDescent="0.3">
      <c r="A51" s="288">
        <v>25</v>
      </c>
      <c r="B51" s="288" t="s">
        <v>1289</v>
      </c>
      <c r="C51" s="288">
        <v>200</v>
      </c>
      <c r="D51" s="119" t="s">
        <v>1099</v>
      </c>
      <c r="E51" s="26" t="s">
        <v>1573</v>
      </c>
      <c r="F51" s="22">
        <v>30000</v>
      </c>
    </row>
    <row r="52" spans="1:6" x14ac:dyDescent="0.3">
      <c r="A52" s="298"/>
      <c r="B52" s="298"/>
      <c r="C52" s="298"/>
      <c r="D52" s="119" t="s">
        <v>325</v>
      </c>
      <c r="E52" s="26" t="s">
        <v>1574</v>
      </c>
      <c r="F52" s="22">
        <v>31700</v>
      </c>
    </row>
    <row r="53" spans="1:6" x14ac:dyDescent="0.3">
      <c r="A53" s="289"/>
      <c r="B53" s="289"/>
      <c r="C53" s="289"/>
      <c r="D53" s="119" t="s">
        <v>324</v>
      </c>
      <c r="E53" s="26" t="s">
        <v>1575</v>
      </c>
      <c r="F53" s="22">
        <v>47600</v>
      </c>
    </row>
    <row r="54" spans="1:6" x14ac:dyDescent="0.3">
      <c r="A54" s="288">
        <v>32</v>
      </c>
      <c r="B54" s="288" t="s">
        <v>1101</v>
      </c>
      <c r="C54" s="288">
        <v>128</v>
      </c>
      <c r="D54" s="42" t="s">
        <v>1099</v>
      </c>
      <c r="E54" s="26" t="s">
        <v>1576</v>
      </c>
      <c r="F54" s="22">
        <v>23100</v>
      </c>
    </row>
    <row r="55" spans="1:6" x14ac:dyDescent="0.3">
      <c r="A55" s="298"/>
      <c r="B55" s="298"/>
      <c r="C55" s="298"/>
      <c r="D55" s="42" t="s">
        <v>325</v>
      </c>
      <c r="E55" s="26" t="s">
        <v>1577</v>
      </c>
      <c r="F55" s="22">
        <v>25400</v>
      </c>
    </row>
    <row r="56" spans="1:6" x14ac:dyDescent="0.3">
      <c r="A56" s="289"/>
      <c r="B56" s="289"/>
      <c r="C56" s="289"/>
      <c r="D56" s="42" t="s">
        <v>324</v>
      </c>
      <c r="E56" s="26" t="s">
        <v>1578</v>
      </c>
      <c r="F56" s="22">
        <v>37700</v>
      </c>
    </row>
    <row r="57" spans="1:6" x14ac:dyDescent="0.3">
      <c r="A57" s="288">
        <v>32</v>
      </c>
      <c r="B57" s="288" t="s">
        <v>1292</v>
      </c>
      <c r="C57" s="288">
        <v>170</v>
      </c>
      <c r="D57" s="119" t="s">
        <v>1099</v>
      </c>
      <c r="E57" s="26" t="s">
        <v>1576</v>
      </c>
      <c r="F57" s="22">
        <v>29000</v>
      </c>
    </row>
    <row r="58" spans="1:6" x14ac:dyDescent="0.3">
      <c r="A58" s="298"/>
      <c r="B58" s="298"/>
      <c r="C58" s="298"/>
      <c r="D58" s="119" t="s">
        <v>325</v>
      </c>
      <c r="E58" s="26" t="s">
        <v>1577</v>
      </c>
      <c r="F58" s="22">
        <v>30700</v>
      </c>
    </row>
    <row r="59" spans="1:6" x14ac:dyDescent="0.3">
      <c r="A59" s="289"/>
      <c r="B59" s="289"/>
      <c r="C59" s="289"/>
      <c r="D59" s="119" t="s">
        <v>324</v>
      </c>
      <c r="E59" s="26" t="s">
        <v>1578</v>
      </c>
      <c r="F59" s="22">
        <v>46300</v>
      </c>
    </row>
    <row r="60" spans="1:6" x14ac:dyDescent="0.3">
      <c r="A60" s="288">
        <v>32</v>
      </c>
      <c r="B60" s="304" t="s">
        <v>1419</v>
      </c>
      <c r="C60" s="288">
        <v>200</v>
      </c>
      <c r="D60" s="104" t="s">
        <v>1099</v>
      </c>
      <c r="E60" s="26" t="s">
        <v>1576</v>
      </c>
      <c r="F60" s="22">
        <v>30400</v>
      </c>
    </row>
    <row r="61" spans="1:6" x14ac:dyDescent="0.3">
      <c r="A61" s="298"/>
      <c r="B61" s="312"/>
      <c r="C61" s="298"/>
      <c r="D61" s="104" t="s">
        <v>325</v>
      </c>
      <c r="E61" s="26" t="s">
        <v>1577</v>
      </c>
      <c r="F61" s="22">
        <v>32200</v>
      </c>
    </row>
    <row r="62" spans="1:6" x14ac:dyDescent="0.3">
      <c r="A62" s="289"/>
      <c r="B62" s="313"/>
      <c r="C62" s="289"/>
      <c r="D62" s="104" t="s">
        <v>324</v>
      </c>
      <c r="E62" s="26" t="s">
        <v>1578</v>
      </c>
      <c r="F62" s="22">
        <v>48400</v>
      </c>
    </row>
    <row r="63" spans="1:6" x14ac:dyDescent="0.3">
      <c r="A63" s="288">
        <v>40</v>
      </c>
      <c r="B63" s="304" t="s">
        <v>1572</v>
      </c>
      <c r="C63" s="288">
        <v>128</v>
      </c>
      <c r="D63" s="160" t="s">
        <v>1099</v>
      </c>
      <c r="E63" s="26" t="s">
        <v>1579</v>
      </c>
      <c r="F63" s="22">
        <v>25600</v>
      </c>
    </row>
    <row r="64" spans="1:6" x14ac:dyDescent="0.3">
      <c r="A64" s="298"/>
      <c r="B64" s="312"/>
      <c r="C64" s="298"/>
      <c r="D64" s="160" t="s">
        <v>325</v>
      </c>
      <c r="E64" s="26" t="s">
        <v>1580</v>
      </c>
      <c r="F64" s="22">
        <v>27200</v>
      </c>
    </row>
    <row r="65" spans="1:6" x14ac:dyDescent="0.3">
      <c r="A65" s="289"/>
      <c r="B65" s="313"/>
      <c r="C65" s="289"/>
      <c r="D65" s="160" t="s">
        <v>324</v>
      </c>
      <c r="E65" s="26" t="s">
        <v>1581</v>
      </c>
      <c r="F65" s="22">
        <v>40700</v>
      </c>
    </row>
    <row r="66" spans="1:6" x14ac:dyDescent="0.3">
      <c r="A66" s="288">
        <v>40</v>
      </c>
      <c r="B66" s="304" t="s">
        <v>1420</v>
      </c>
      <c r="C66" s="288">
        <v>200</v>
      </c>
      <c r="D66" s="104" t="s">
        <v>1099</v>
      </c>
      <c r="E66" s="26" t="s">
        <v>1579</v>
      </c>
      <c r="F66" s="22">
        <v>31700</v>
      </c>
    </row>
    <row r="67" spans="1:6" x14ac:dyDescent="0.3">
      <c r="A67" s="298"/>
      <c r="B67" s="312"/>
      <c r="C67" s="298"/>
      <c r="D67" s="104" t="s">
        <v>325</v>
      </c>
      <c r="E67" s="26" t="s">
        <v>1580</v>
      </c>
      <c r="F67" s="22">
        <v>33600</v>
      </c>
    </row>
    <row r="68" spans="1:6" x14ac:dyDescent="0.3">
      <c r="A68" s="289"/>
      <c r="B68" s="313"/>
      <c r="C68" s="289"/>
      <c r="D68" s="104" t="s">
        <v>324</v>
      </c>
      <c r="E68" s="26" t="s">
        <v>1581</v>
      </c>
      <c r="F68" s="22">
        <v>50500</v>
      </c>
    </row>
    <row r="69" spans="1:6" x14ac:dyDescent="0.3">
      <c r="A69" s="288">
        <v>50</v>
      </c>
      <c r="B69" s="288" t="s">
        <v>1102</v>
      </c>
      <c r="C69" s="288">
        <v>153</v>
      </c>
      <c r="D69" s="42" t="s">
        <v>1099</v>
      </c>
      <c r="E69" s="26" t="s">
        <v>1582</v>
      </c>
      <c r="F69" s="22">
        <v>26400</v>
      </c>
    </row>
    <row r="70" spans="1:6" x14ac:dyDescent="0.3">
      <c r="A70" s="298"/>
      <c r="B70" s="298"/>
      <c r="C70" s="298"/>
      <c r="D70" s="42" t="s">
        <v>325</v>
      </c>
      <c r="E70" s="26" t="s">
        <v>1583</v>
      </c>
      <c r="F70" s="22">
        <v>28800</v>
      </c>
    </row>
    <row r="71" spans="1:6" x14ac:dyDescent="0.3">
      <c r="A71" s="289"/>
      <c r="B71" s="289"/>
      <c r="C71" s="289"/>
      <c r="D71" s="42" t="s">
        <v>324</v>
      </c>
      <c r="E71" s="26" t="s">
        <v>1584</v>
      </c>
      <c r="F71" s="22">
        <v>42700</v>
      </c>
    </row>
    <row r="72" spans="1:6" x14ac:dyDescent="0.3">
      <c r="A72" s="288">
        <v>50</v>
      </c>
      <c r="B72" s="304" t="s">
        <v>1421</v>
      </c>
      <c r="C72" s="288">
        <v>200</v>
      </c>
      <c r="D72" s="104" t="s">
        <v>1099</v>
      </c>
      <c r="E72" s="26" t="s">
        <v>1582</v>
      </c>
      <c r="F72" s="22">
        <v>33300</v>
      </c>
    </row>
    <row r="73" spans="1:6" x14ac:dyDescent="0.3">
      <c r="A73" s="298"/>
      <c r="B73" s="312"/>
      <c r="C73" s="298"/>
      <c r="D73" s="104" t="s">
        <v>325</v>
      </c>
      <c r="E73" s="26" t="s">
        <v>1583</v>
      </c>
      <c r="F73" s="22">
        <v>35300</v>
      </c>
    </row>
    <row r="74" spans="1:6" x14ac:dyDescent="0.3">
      <c r="A74" s="289"/>
      <c r="B74" s="313"/>
      <c r="C74" s="289"/>
      <c r="D74" s="104" t="s">
        <v>324</v>
      </c>
      <c r="E74" s="26" t="s">
        <v>1584</v>
      </c>
      <c r="F74" s="22">
        <v>53100</v>
      </c>
    </row>
    <row r="75" spans="1:6" x14ac:dyDescent="0.3">
      <c r="A75" s="288">
        <v>65</v>
      </c>
      <c r="B75" s="304" t="s">
        <v>1281</v>
      </c>
      <c r="C75" s="288">
        <v>200</v>
      </c>
      <c r="D75" s="104" t="s">
        <v>1099</v>
      </c>
      <c r="E75" s="26" t="s">
        <v>1585</v>
      </c>
      <c r="F75" s="22">
        <v>36700</v>
      </c>
    </row>
    <row r="76" spans="1:6" x14ac:dyDescent="0.3">
      <c r="A76" s="298"/>
      <c r="B76" s="312"/>
      <c r="C76" s="298"/>
      <c r="D76" s="104" t="s">
        <v>325</v>
      </c>
      <c r="E76" s="26" t="s">
        <v>1586</v>
      </c>
      <c r="F76" s="22">
        <v>38800</v>
      </c>
    </row>
    <row r="77" spans="1:6" x14ac:dyDescent="0.3">
      <c r="A77" s="289"/>
      <c r="B77" s="313"/>
      <c r="C77" s="289"/>
      <c r="D77" s="104" t="s">
        <v>324</v>
      </c>
      <c r="E77" s="26" t="s">
        <v>1587</v>
      </c>
      <c r="F77" s="22">
        <v>58600</v>
      </c>
    </row>
    <row r="78" spans="1:6" x14ac:dyDescent="0.3">
      <c r="A78" s="288">
        <v>65</v>
      </c>
      <c r="B78" s="304" t="s">
        <v>1282</v>
      </c>
      <c r="C78" s="288">
        <v>200</v>
      </c>
      <c r="D78" s="119" t="s">
        <v>1099</v>
      </c>
      <c r="E78" s="26" t="s">
        <v>1585</v>
      </c>
      <c r="F78" s="22">
        <v>39000</v>
      </c>
    </row>
    <row r="79" spans="1:6" x14ac:dyDescent="0.3">
      <c r="A79" s="298"/>
      <c r="B79" s="312"/>
      <c r="C79" s="298"/>
      <c r="D79" s="119" t="s">
        <v>325</v>
      </c>
      <c r="E79" s="26" t="s">
        <v>1586</v>
      </c>
      <c r="F79" s="22">
        <v>41500</v>
      </c>
    </row>
    <row r="80" spans="1:6" x14ac:dyDescent="0.3">
      <c r="A80" s="289"/>
      <c r="B80" s="313"/>
      <c r="C80" s="289"/>
      <c r="D80" s="119" t="s">
        <v>324</v>
      </c>
      <c r="E80" s="26" t="s">
        <v>1587</v>
      </c>
      <c r="F80" s="22">
        <v>62400</v>
      </c>
    </row>
    <row r="81" spans="1:6" x14ac:dyDescent="0.3">
      <c r="A81" s="288">
        <v>80</v>
      </c>
      <c r="B81" s="304" t="s">
        <v>1283</v>
      </c>
      <c r="C81" s="288">
        <v>200</v>
      </c>
      <c r="D81" s="42" t="s">
        <v>1099</v>
      </c>
      <c r="E81" s="26" t="s">
        <v>1588</v>
      </c>
      <c r="F81" s="22">
        <v>39500</v>
      </c>
    </row>
    <row r="82" spans="1:6" x14ac:dyDescent="0.3">
      <c r="A82" s="298"/>
      <c r="B82" s="298"/>
      <c r="C82" s="298"/>
      <c r="D82" s="42" t="s">
        <v>325</v>
      </c>
      <c r="E82" s="26" t="s">
        <v>1589</v>
      </c>
      <c r="F82" s="22">
        <v>41800</v>
      </c>
    </row>
    <row r="83" spans="1:6" x14ac:dyDescent="0.3">
      <c r="A83" s="289"/>
      <c r="B83" s="289"/>
      <c r="C83" s="289"/>
      <c r="D83" s="42" t="s">
        <v>324</v>
      </c>
      <c r="E83" s="26" t="s">
        <v>1590</v>
      </c>
      <c r="F83" s="22">
        <v>63000</v>
      </c>
    </row>
    <row r="84" spans="1:6" x14ac:dyDescent="0.3">
      <c r="A84" s="288">
        <v>80</v>
      </c>
      <c r="B84" s="304" t="s">
        <v>1284</v>
      </c>
      <c r="C84" s="288">
        <v>200</v>
      </c>
      <c r="D84" s="119" t="s">
        <v>1099</v>
      </c>
      <c r="E84" s="26" t="s">
        <v>1588</v>
      </c>
      <c r="F84" s="22">
        <v>40500</v>
      </c>
    </row>
    <row r="85" spans="1:6" x14ac:dyDescent="0.3">
      <c r="A85" s="298"/>
      <c r="B85" s="298"/>
      <c r="C85" s="298"/>
      <c r="D85" s="119" t="s">
        <v>325</v>
      </c>
      <c r="E85" s="26" t="s">
        <v>1589</v>
      </c>
      <c r="F85" s="22">
        <v>42900</v>
      </c>
    </row>
    <row r="86" spans="1:6" x14ac:dyDescent="0.3">
      <c r="A86" s="289"/>
      <c r="B86" s="289"/>
      <c r="C86" s="289"/>
      <c r="D86" s="119" t="s">
        <v>324</v>
      </c>
      <c r="E86" s="26" t="s">
        <v>1590</v>
      </c>
      <c r="F86" s="22">
        <v>64800</v>
      </c>
    </row>
    <row r="87" spans="1:6" x14ac:dyDescent="0.3">
      <c r="A87" s="288">
        <v>100</v>
      </c>
      <c r="B87" s="304" t="s">
        <v>1285</v>
      </c>
      <c r="C87" s="288">
        <v>250</v>
      </c>
      <c r="D87" s="119" t="s">
        <v>1099</v>
      </c>
      <c r="E87" s="26" t="s">
        <v>1591</v>
      </c>
      <c r="F87" s="22">
        <v>40700</v>
      </c>
    </row>
    <row r="88" spans="1:6" x14ac:dyDescent="0.3">
      <c r="A88" s="298"/>
      <c r="B88" s="298"/>
      <c r="C88" s="298"/>
      <c r="D88" s="119" t="s">
        <v>325</v>
      </c>
      <c r="E88" s="26" t="s">
        <v>1592</v>
      </c>
      <c r="F88" s="22">
        <v>43100</v>
      </c>
    </row>
    <row r="89" spans="1:6" x14ac:dyDescent="0.3">
      <c r="A89" s="289"/>
      <c r="B89" s="289"/>
      <c r="C89" s="289"/>
      <c r="D89" s="119" t="s">
        <v>324</v>
      </c>
      <c r="E89" s="26" t="s">
        <v>1593</v>
      </c>
      <c r="F89" s="22">
        <v>65100</v>
      </c>
    </row>
    <row r="90" spans="1:6" x14ac:dyDescent="0.3">
      <c r="A90" s="288">
        <v>100</v>
      </c>
      <c r="B90" s="304" t="s">
        <v>1286</v>
      </c>
      <c r="C90" s="288">
        <v>250</v>
      </c>
      <c r="D90" s="42" t="s">
        <v>1099</v>
      </c>
      <c r="E90" s="26" t="s">
        <v>1591</v>
      </c>
      <c r="F90" s="22">
        <v>46600</v>
      </c>
    </row>
    <row r="91" spans="1:6" x14ac:dyDescent="0.3">
      <c r="A91" s="298"/>
      <c r="B91" s="298"/>
      <c r="C91" s="298"/>
      <c r="D91" s="42" t="s">
        <v>325</v>
      </c>
      <c r="E91" s="26" t="s">
        <v>1592</v>
      </c>
      <c r="F91" s="22">
        <v>49300</v>
      </c>
    </row>
    <row r="92" spans="1:6" x14ac:dyDescent="0.3">
      <c r="A92" s="289"/>
      <c r="B92" s="289"/>
      <c r="C92" s="289"/>
      <c r="D92" s="42" t="s">
        <v>324</v>
      </c>
      <c r="E92" s="26" t="s">
        <v>1593</v>
      </c>
      <c r="F92" s="22">
        <v>74500</v>
      </c>
    </row>
    <row r="93" spans="1:6" ht="52.5" customHeight="1" x14ac:dyDescent="0.3">
      <c r="A93" s="299" t="s">
        <v>1106</v>
      </c>
      <c r="B93" s="300"/>
      <c r="C93" s="300"/>
      <c r="D93" s="301"/>
      <c r="E93" s="301"/>
      <c r="F93" s="302"/>
    </row>
    <row r="94" spans="1:6" s="6" customFormat="1" ht="30" customHeight="1" x14ac:dyDescent="0.2">
      <c r="A94" s="4" t="s">
        <v>1095</v>
      </c>
      <c r="B94" s="4" t="s">
        <v>254</v>
      </c>
      <c r="C94" s="4" t="s">
        <v>1096</v>
      </c>
      <c r="D94" s="4" t="s">
        <v>1097</v>
      </c>
      <c r="E94" s="181" t="s">
        <v>1100</v>
      </c>
      <c r="F94" s="181" t="s">
        <v>1116</v>
      </c>
    </row>
    <row r="95" spans="1:6" x14ac:dyDescent="0.3">
      <c r="A95" s="288">
        <v>20</v>
      </c>
      <c r="B95" s="288" t="s">
        <v>1107</v>
      </c>
      <c r="C95" s="288">
        <v>111</v>
      </c>
      <c r="D95" s="42" t="s">
        <v>1099</v>
      </c>
      <c r="E95" s="26" t="s">
        <v>1596</v>
      </c>
      <c r="F95" s="22">
        <v>20800</v>
      </c>
    </row>
    <row r="96" spans="1:6" x14ac:dyDescent="0.3">
      <c r="A96" s="298"/>
      <c r="B96" s="298"/>
      <c r="C96" s="298"/>
      <c r="D96" s="42" t="s">
        <v>325</v>
      </c>
      <c r="E96" s="55" t="s">
        <v>1595</v>
      </c>
      <c r="F96" s="22">
        <v>22200</v>
      </c>
    </row>
    <row r="97" spans="1:6" x14ac:dyDescent="0.3">
      <c r="A97" s="289"/>
      <c r="B97" s="289"/>
      <c r="C97" s="289"/>
      <c r="D97" s="42" t="s">
        <v>324</v>
      </c>
      <c r="E97" s="26" t="s">
        <v>1597</v>
      </c>
      <c r="F97" s="22">
        <v>32800</v>
      </c>
    </row>
    <row r="98" spans="1:6" x14ac:dyDescent="0.3">
      <c r="A98" s="288">
        <v>20</v>
      </c>
      <c r="B98" s="288" t="s">
        <v>1287</v>
      </c>
      <c r="C98" s="288">
        <v>140</v>
      </c>
      <c r="D98" s="104" t="s">
        <v>1099</v>
      </c>
      <c r="E98" s="26" t="s">
        <v>1596</v>
      </c>
      <c r="F98" s="22">
        <v>21600</v>
      </c>
    </row>
    <row r="99" spans="1:6" x14ac:dyDescent="0.3">
      <c r="A99" s="298"/>
      <c r="B99" s="298"/>
      <c r="C99" s="298"/>
      <c r="D99" s="104" t="s">
        <v>325</v>
      </c>
      <c r="E99" s="161" t="s">
        <v>1595</v>
      </c>
      <c r="F99" s="22">
        <v>22800</v>
      </c>
    </row>
    <row r="100" spans="1:6" x14ac:dyDescent="0.3">
      <c r="A100" s="289"/>
      <c r="B100" s="289"/>
      <c r="C100" s="289"/>
      <c r="D100" s="104" t="s">
        <v>324</v>
      </c>
      <c r="E100" s="26" t="s">
        <v>1597</v>
      </c>
      <c r="F100" s="22">
        <v>33600</v>
      </c>
    </row>
    <row r="101" spans="1:6" x14ac:dyDescent="0.3">
      <c r="A101" s="288">
        <v>20</v>
      </c>
      <c r="B101" s="288" t="s">
        <v>1290</v>
      </c>
      <c r="C101" s="288">
        <v>155</v>
      </c>
      <c r="D101" s="119" t="s">
        <v>1099</v>
      </c>
      <c r="E101" s="26" t="s">
        <v>1596</v>
      </c>
      <c r="F101" s="22">
        <v>28500</v>
      </c>
    </row>
    <row r="102" spans="1:6" x14ac:dyDescent="0.3">
      <c r="A102" s="298"/>
      <c r="B102" s="298"/>
      <c r="C102" s="298"/>
      <c r="D102" s="119" t="s">
        <v>325</v>
      </c>
      <c r="E102" s="161" t="s">
        <v>1595</v>
      </c>
      <c r="F102" s="22">
        <v>30100</v>
      </c>
    </row>
    <row r="103" spans="1:6" x14ac:dyDescent="0.3">
      <c r="A103" s="289"/>
      <c r="B103" s="289"/>
      <c r="C103" s="289"/>
      <c r="D103" s="119" t="s">
        <v>324</v>
      </c>
      <c r="E103" s="26" t="s">
        <v>1597</v>
      </c>
      <c r="F103" s="22">
        <v>45200</v>
      </c>
    </row>
    <row r="104" spans="1:6" x14ac:dyDescent="0.3">
      <c r="A104" s="288">
        <v>25</v>
      </c>
      <c r="B104" s="288" t="s">
        <v>1594</v>
      </c>
      <c r="C104" s="288">
        <v>111</v>
      </c>
      <c r="D104" s="160" t="s">
        <v>1099</v>
      </c>
      <c r="E104" s="26" t="s">
        <v>1599</v>
      </c>
      <c r="F104" s="22">
        <v>22500</v>
      </c>
    </row>
    <row r="105" spans="1:6" x14ac:dyDescent="0.3">
      <c r="A105" s="298"/>
      <c r="B105" s="298"/>
      <c r="C105" s="298"/>
      <c r="D105" s="160" t="s">
        <v>325</v>
      </c>
      <c r="E105" s="26" t="s">
        <v>1600</v>
      </c>
      <c r="F105" s="22">
        <v>23900</v>
      </c>
    </row>
    <row r="106" spans="1:6" x14ac:dyDescent="0.3">
      <c r="A106" s="289"/>
      <c r="B106" s="289"/>
      <c r="C106" s="289"/>
      <c r="D106" s="160" t="s">
        <v>324</v>
      </c>
      <c r="E106" s="26" t="s">
        <v>1601</v>
      </c>
      <c r="F106" s="22">
        <v>35800</v>
      </c>
    </row>
    <row r="107" spans="1:6" x14ac:dyDescent="0.3">
      <c r="A107" s="288">
        <v>25</v>
      </c>
      <c r="B107" s="288" t="s">
        <v>1291</v>
      </c>
      <c r="C107" s="288">
        <v>200</v>
      </c>
      <c r="D107" s="119" t="s">
        <v>1099</v>
      </c>
      <c r="E107" s="26" t="s">
        <v>1599</v>
      </c>
      <c r="F107" s="22">
        <v>30000</v>
      </c>
    </row>
    <row r="108" spans="1:6" x14ac:dyDescent="0.3">
      <c r="A108" s="298"/>
      <c r="B108" s="298"/>
      <c r="C108" s="298"/>
      <c r="D108" s="119" t="s">
        <v>325</v>
      </c>
      <c r="E108" s="26" t="s">
        <v>1600</v>
      </c>
      <c r="F108" s="22">
        <v>31700</v>
      </c>
    </row>
    <row r="109" spans="1:6" x14ac:dyDescent="0.3">
      <c r="A109" s="289"/>
      <c r="B109" s="289"/>
      <c r="C109" s="289"/>
      <c r="D109" s="119" t="s">
        <v>324</v>
      </c>
      <c r="E109" s="26" t="s">
        <v>1601</v>
      </c>
      <c r="F109" s="22">
        <v>47600</v>
      </c>
    </row>
    <row r="110" spans="1:6" x14ac:dyDescent="0.3">
      <c r="A110" s="288">
        <v>32</v>
      </c>
      <c r="B110" s="288" t="s">
        <v>1108</v>
      </c>
      <c r="C110" s="288">
        <v>128</v>
      </c>
      <c r="D110" s="42" t="s">
        <v>1099</v>
      </c>
      <c r="E110" s="55" t="s">
        <v>1602</v>
      </c>
      <c r="F110" s="22">
        <v>23100</v>
      </c>
    </row>
    <row r="111" spans="1:6" x14ac:dyDescent="0.3">
      <c r="A111" s="298"/>
      <c r="B111" s="298"/>
      <c r="C111" s="298"/>
      <c r="D111" s="42" t="s">
        <v>325</v>
      </c>
      <c r="E111" s="55" t="s">
        <v>1603</v>
      </c>
      <c r="F111" s="22">
        <v>25400</v>
      </c>
    </row>
    <row r="112" spans="1:6" x14ac:dyDescent="0.3">
      <c r="A112" s="289"/>
      <c r="B112" s="289"/>
      <c r="C112" s="289"/>
      <c r="D112" s="42" t="s">
        <v>324</v>
      </c>
      <c r="E112" s="55" t="s">
        <v>1604</v>
      </c>
      <c r="F112" s="22">
        <v>37700</v>
      </c>
    </row>
    <row r="113" spans="1:6" x14ac:dyDescent="0.3">
      <c r="A113" s="288">
        <v>32</v>
      </c>
      <c r="B113" s="288" t="s">
        <v>1293</v>
      </c>
      <c r="C113" s="288">
        <v>170</v>
      </c>
      <c r="D113" s="119" t="s">
        <v>1099</v>
      </c>
      <c r="E113" s="161" t="s">
        <v>1602</v>
      </c>
      <c r="F113" s="22">
        <v>29000</v>
      </c>
    </row>
    <row r="114" spans="1:6" x14ac:dyDescent="0.3">
      <c r="A114" s="298"/>
      <c r="B114" s="298"/>
      <c r="C114" s="298"/>
      <c r="D114" s="119" t="s">
        <v>325</v>
      </c>
      <c r="E114" s="161" t="s">
        <v>1603</v>
      </c>
      <c r="F114" s="22">
        <v>30700</v>
      </c>
    </row>
    <row r="115" spans="1:6" x14ac:dyDescent="0.3">
      <c r="A115" s="289"/>
      <c r="B115" s="289"/>
      <c r="C115" s="289"/>
      <c r="D115" s="119" t="s">
        <v>324</v>
      </c>
      <c r="E115" s="161" t="s">
        <v>1604</v>
      </c>
      <c r="F115" s="22">
        <v>46300</v>
      </c>
    </row>
    <row r="116" spans="1:6" x14ac:dyDescent="0.3">
      <c r="A116" s="288">
        <v>32</v>
      </c>
      <c r="B116" s="304" t="s">
        <v>1422</v>
      </c>
      <c r="C116" s="288">
        <v>200</v>
      </c>
      <c r="D116" s="104" t="s">
        <v>1099</v>
      </c>
      <c r="E116" s="161" t="s">
        <v>1602</v>
      </c>
      <c r="F116" s="22">
        <v>30400</v>
      </c>
    </row>
    <row r="117" spans="1:6" x14ac:dyDescent="0.3">
      <c r="A117" s="298"/>
      <c r="B117" s="312"/>
      <c r="C117" s="298"/>
      <c r="D117" s="104" t="s">
        <v>325</v>
      </c>
      <c r="E117" s="161" t="s">
        <v>1603</v>
      </c>
      <c r="F117" s="22">
        <v>32200</v>
      </c>
    </row>
    <row r="118" spans="1:6" x14ac:dyDescent="0.3">
      <c r="A118" s="289"/>
      <c r="B118" s="313"/>
      <c r="C118" s="289"/>
      <c r="D118" s="104" t="s">
        <v>324</v>
      </c>
      <c r="E118" s="161" t="s">
        <v>1604</v>
      </c>
      <c r="F118" s="22">
        <v>48400</v>
      </c>
    </row>
    <row r="119" spans="1:6" x14ac:dyDescent="0.3">
      <c r="A119" s="288">
        <v>40</v>
      </c>
      <c r="B119" s="304" t="s">
        <v>1598</v>
      </c>
      <c r="C119" s="288">
        <v>128</v>
      </c>
      <c r="D119" s="160" t="s">
        <v>1099</v>
      </c>
      <c r="E119" s="26" t="s">
        <v>1605</v>
      </c>
      <c r="F119" s="22">
        <v>25600</v>
      </c>
    </row>
    <row r="120" spans="1:6" x14ac:dyDescent="0.3">
      <c r="A120" s="298"/>
      <c r="B120" s="312"/>
      <c r="C120" s="298"/>
      <c r="D120" s="160" t="s">
        <v>325</v>
      </c>
      <c r="E120" s="26" t="s">
        <v>1138</v>
      </c>
      <c r="F120" s="22">
        <v>27200</v>
      </c>
    </row>
    <row r="121" spans="1:6" x14ac:dyDescent="0.3">
      <c r="A121" s="289"/>
      <c r="B121" s="313"/>
      <c r="C121" s="289"/>
      <c r="D121" s="160" t="s">
        <v>324</v>
      </c>
      <c r="E121" s="26" t="s">
        <v>1606</v>
      </c>
      <c r="F121" s="22">
        <v>40700</v>
      </c>
    </row>
    <row r="122" spans="1:6" x14ac:dyDescent="0.3">
      <c r="A122" s="288">
        <v>40</v>
      </c>
      <c r="B122" s="304" t="s">
        <v>1423</v>
      </c>
      <c r="C122" s="288">
        <v>200</v>
      </c>
      <c r="D122" s="122" t="s">
        <v>1099</v>
      </c>
      <c r="E122" s="26" t="s">
        <v>1605</v>
      </c>
      <c r="F122" s="22">
        <v>31700</v>
      </c>
    </row>
    <row r="123" spans="1:6" x14ac:dyDescent="0.3">
      <c r="A123" s="298"/>
      <c r="B123" s="312"/>
      <c r="C123" s="298"/>
      <c r="D123" s="122" t="s">
        <v>325</v>
      </c>
      <c r="E123" s="26" t="s">
        <v>1138</v>
      </c>
      <c r="F123" s="22">
        <v>33600</v>
      </c>
    </row>
    <row r="124" spans="1:6" x14ac:dyDescent="0.3">
      <c r="A124" s="289"/>
      <c r="B124" s="313"/>
      <c r="C124" s="289"/>
      <c r="D124" s="122" t="s">
        <v>324</v>
      </c>
      <c r="E124" s="26" t="s">
        <v>1606</v>
      </c>
      <c r="F124" s="22">
        <v>50500</v>
      </c>
    </row>
    <row r="125" spans="1:6" x14ac:dyDescent="0.3">
      <c r="A125" s="288">
        <v>50</v>
      </c>
      <c r="B125" s="288" t="s">
        <v>1109</v>
      </c>
      <c r="C125" s="288">
        <v>153</v>
      </c>
      <c r="D125" s="42" t="s">
        <v>1099</v>
      </c>
      <c r="E125" s="55" t="s">
        <v>1140</v>
      </c>
      <c r="F125" s="22">
        <v>26400</v>
      </c>
    </row>
    <row r="126" spans="1:6" x14ac:dyDescent="0.3">
      <c r="A126" s="298"/>
      <c r="B126" s="298"/>
      <c r="C126" s="298"/>
      <c r="D126" s="42" t="s">
        <v>325</v>
      </c>
      <c r="E126" s="55" t="s">
        <v>1141</v>
      </c>
      <c r="F126" s="22">
        <v>28800</v>
      </c>
    </row>
    <row r="127" spans="1:6" x14ac:dyDescent="0.3">
      <c r="A127" s="289"/>
      <c r="B127" s="289"/>
      <c r="C127" s="289"/>
      <c r="D127" s="42" t="s">
        <v>324</v>
      </c>
      <c r="E127" s="55" t="s">
        <v>1142</v>
      </c>
      <c r="F127" s="22">
        <v>42700</v>
      </c>
    </row>
    <row r="128" spans="1:6" x14ac:dyDescent="0.3">
      <c r="A128" s="288">
        <v>50</v>
      </c>
      <c r="B128" s="304" t="s">
        <v>1424</v>
      </c>
      <c r="C128" s="288">
        <v>200</v>
      </c>
      <c r="D128" s="122" t="s">
        <v>1099</v>
      </c>
      <c r="E128" s="161" t="s">
        <v>1140</v>
      </c>
      <c r="F128" s="22">
        <v>33300</v>
      </c>
    </row>
    <row r="129" spans="1:6" x14ac:dyDescent="0.3">
      <c r="A129" s="298"/>
      <c r="B129" s="312"/>
      <c r="C129" s="298"/>
      <c r="D129" s="122" t="s">
        <v>325</v>
      </c>
      <c r="E129" s="161" t="s">
        <v>1141</v>
      </c>
      <c r="F129" s="22">
        <v>35300</v>
      </c>
    </row>
    <row r="130" spans="1:6" x14ac:dyDescent="0.3">
      <c r="A130" s="289"/>
      <c r="B130" s="313"/>
      <c r="C130" s="289"/>
      <c r="D130" s="122" t="s">
        <v>324</v>
      </c>
      <c r="E130" s="161" t="s">
        <v>1142</v>
      </c>
      <c r="F130" s="22">
        <v>53100</v>
      </c>
    </row>
    <row r="131" spans="1:6" x14ac:dyDescent="0.3">
      <c r="A131" s="288">
        <v>65</v>
      </c>
      <c r="B131" s="304" t="s">
        <v>1425</v>
      </c>
      <c r="C131" s="288">
        <v>200</v>
      </c>
      <c r="D131" s="125" t="s">
        <v>1099</v>
      </c>
      <c r="E131" s="26" t="s">
        <v>1607</v>
      </c>
      <c r="F131" s="22">
        <v>36700</v>
      </c>
    </row>
    <row r="132" spans="1:6" x14ac:dyDescent="0.3">
      <c r="A132" s="298"/>
      <c r="B132" s="312"/>
      <c r="C132" s="298"/>
      <c r="D132" s="125" t="s">
        <v>325</v>
      </c>
      <c r="E132" s="26" t="s">
        <v>1144</v>
      </c>
      <c r="F132" s="22">
        <v>38800</v>
      </c>
    </row>
    <row r="133" spans="1:6" x14ac:dyDescent="0.3">
      <c r="A133" s="289"/>
      <c r="B133" s="313"/>
      <c r="C133" s="289"/>
      <c r="D133" s="125" t="s">
        <v>324</v>
      </c>
      <c r="E133" s="26" t="s">
        <v>1608</v>
      </c>
      <c r="F133" s="22">
        <v>58600</v>
      </c>
    </row>
    <row r="134" spans="1:6" x14ac:dyDescent="0.3">
      <c r="A134" s="288">
        <v>65</v>
      </c>
      <c r="B134" s="304" t="s">
        <v>1426</v>
      </c>
      <c r="C134" s="288">
        <v>200</v>
      </c>
      <c r="D134" s="125" t="s">
        <v>1099</v>
      </c>
      <c r="E134" s="26" t="s">
        <v>1607</v>
      </c>
      <c r="F134" s="22">
        <v>39000</v>
      </c>
    </row>
    <row r="135" spans="1:6" x14ac:dyDescent="0.3">
      <c r="A135" s="298"/>
      <c r="B135" s="312"/>
      <c r="C135" s="298"/>
      <c r="D135" s="125" t="s">
        <v>325</v>
      </c>
      <c r="E135" s="26" t="s">
        <v>1144</v>
      </c>
      <c r="F135" s="22">
        <v>41500</v>
      </c>
    </row>
    <row r="136" spans="1:6" x14ac:dyDescent="0.3">
      <c r="A136" s="289"/>
      <c r="B136" s="313"/>
      <c r="C136" s="289"/>
      <c r="D136" s="125" t="s">
        <v>324</v>
      </c>
      <c r="E136" s="26" t="s">
        <v>1608</v>
      </c>
      <c r="F136" s="22">
        <v>62400</v>
      </c>
    </row>
    <row r="137" spans="1:6" x14ac:dyDescent="0.3">
      <c r="A137" s="288">
        <v>80</v>
      </c>
      <c r="B137" s="304" t="s">
        <v>1427</v>
      </c>
      <c r="C137" s="288">
        <v>200</v>
      </c>
      <c r="D137" s="125" t="s">
        <v>1099</v>
      </c>
      <c r="E137" s="26" t="s">
        <v>1607</v>
      </c>
      <c r="F137" s="22">
        <v>39500</v>
      </c>
    </row>
    <row r="138" spans="1:6" x14ac:dyDescent="0.3">
      <c r="A138" s="298"/>
      <c r="B138" s="312"/>
      <c r="C138" s="298"/>
      <c r="D138" s="125" t="s">
        <v>325</v>
      </c>
      <c r="E138" s="26" t="s">
        <v>1144</v>
      </c>
      <c r="F138" s="22">
        <v>41800</v>
      </c>
    </row>
    <row r="139" spans="1:6" x14ac:dyDescent="0.3">
      <c r="A139" s="289"/>
      <c r="B139" s="313"/>
      <c r="C139" s="289"/>
      <c r="D139" s="125" t="s">
        <v>324</v>
      </c>
      <c r="E139" s="26" t="s">
        <v>1608</v>
      </c>
      <c r="F139" s="22">
        <v>63000</v>
      </c>
    </row>
    <row r="140" spans="1:6" x14ac:dyDescent="0.3">
      <c r="A140" s="288">
        <v>80</v>
      </c>
      <c r="B140" s="304" t="s">
        <v>1428</v>
      </c>
      <c r="C140" s="288">
        <v>200</v>
      </c>
      <c r="D140" s="125" t="s">
        <v>1099</v>
      </c>
      <c r="E140" s="26" t="s">
        <v>1607</v>
      </c>
      <c r="F140" s="22">
        <v>40500</v>
      </c>
    </row>
    <row r="141" spans="1:6" x14ac:dyDescent="0.3">
      <c r="A141" s="298"/>
      <c r="B141" s="312"/>
      <c r="C141" s="298"/>
      <c r="D141" s="125" t="s">
        <v>325</v>
      </c>
      <c r="E141" s="26" t="s">
        <v>1144</v>
      </c>
      <c r="F141" s="22">
        <v>42900</v>
      </c>
    </row>
    <row r="142" spans="1:6" x14ac:dyDescent="0.3">
      <c r="A142" s="289"/>
      <c r="B142" s="313"/>
      <c r="C142" s="289"/>
      <c r="D142" s="125" t="s">
        <v>324</v>
      </c>
      <c r="E142" s="26" t="s">
        <v>1608</v>
      </c>
      <c r="F142" s="22">
        <v>64800</v>
      </c>
    </row>
    <row r="143" spans="1:6" x14ac:dyDescent="0.3">
      <c r="A143" s="288">
        <v>100</v>
      </c>
      <c r="B143" s="304" t="s">
        <v>1294</v>
      </c>
      <c r="C143" s="288">
        <v>250</v>
      </c>
      <c r="D143" s="42" t="s">
        <v>1099</v>
      </c>
      <c r="E143" s="55" t="s">
        <v>1609</v>
      </c>
      <c r="F143" s="22">
        <v>40700</v>
      </c>
    </row>
    <row r="144" spans="1:6" x14ac:dyDescent="0.3">
      <c r="A144" s="298"/>
      <c r="B144" s="298"/>
      <c r="C144" s="298"/>
      <c r="D144" s="42" t="s">
        <v>325</v>
      </c>
      <c r="E144" s="55" t="s">
        <v>1610</v>
      </c>
      <c r="F144" s="22">
        <v>43100</v>
      </c>
    </row>
    <row r="145" spans="1:6" x14ac:dyDescent="0.3">
      <c r="A145" s="289"/>
      <c r="B145" s="289"/>
      <c r="C145" s="289"/>
      <c r="D145" s="42" t="s">
        <v>324</v>
      </c>
      <c r="E145" s="55" t="s">
        <v>1611</v>
      </c>
      <c r="F145" s="22">
        <v>65100</v>
      </c>
    </row>
    <row r="146" spans="1:6" x14ac:dyDescent="0.3">
      <c r="A146" s="288">
        <v>100</v>
      </c>
      <c r="B146" s="304" t="s">
        <v>1295</v>
      </c>
      <c r="C146" s="288">
        <v>250</v>
      </c>
      <c r="D146" s="119" t="s">
        <v>1099</v>
      </c>
      <c r="E146" s="161" t="s">
        <v>1609</v>
      </c>
      <c r="F146" s="22">
        <v>43100</v>
      </c>
    </row>
    <row r="147" spans="1:6" x14ac:dyDescent="0.3">
      <c r="A147" s="298"/>
      <c r="B147" s="298"/>
      <c r="C147" s="298"/>
      <c r="D147" s="119" t="s">
        <v>325</v>
      </c>
      <c r="E147" s="161" t="s">
        <v>1610</v>
      </c>
      <c r="F147" s="22">
        <v>45700</v>
      </c>
    </row>
    <row r="148" spans="1:6" x14ac:dyDescent="0.3">
      <c r="A148" s="289"/>
      <c r="B148" s="289"/>
      <c r="C148" s="289"/>
      <c r="D148" s="119" t="s">
        <v>324</v>
      </c>
      <c r="E148" s="161" t="s">
        <v>1611</v>
      </c>
      <c r="F148" s="22">
        <v>69000</v>
      </c>
    </row>
    <row r="149" spans="1:6" ht="15" customHeight="1" x14ac:dyDescent="0.3">
      <c r="A149" s="288">
        <v>150</v>
      </c>
      <c r="B149" s="304" t="s">
        <v>2562</v>
      </c>
      <c r="C149" s="288">
        <v>358</v>
      </c>
      <c r="D149" s="150" t="s">
        <v>1099</v>
      </c>
      <c r="E149" s="161" t="s">
        <v>1149</v>
      </c>
      <c r="F149" s="22">
        <v>65800</v>
      </c>
    </row>
    <row r="150" spans="1:6" x14ac:dyDescent="0.3">
      <c r="A150" s="298"/>
      <c r="B150" s="298"/>
      <c r="C150" s="298"/>
      <c r="D150" s="150" t="s">
        <v>325</v>
      </c>
      <c r="E150" s="161" t="s">
        <v>1612</v>
      </c>
      <c r="F150" s="22">
        <v>69800</v>
      </c>
    </row>
    <row r="151" spans="1:6" x14ac:dyDescent="0.3">
      <c r="A151" s="289"/>
      <c r="B151" s="289"/>
      <c r="C151" s="289"/>
      <c r="D151" s="150" t="s">
        <v>324</v>
      </c>
      <c r="E151" s="161" t="s">
        <v>1151</v>
      </c>
      <c r="F151" s="22">
        <v>86600</v>
      </c>
    </row>
    <row r="152" spans="1:6" ht="15" customHeight="1" x14ac:dyDescent="0.3">
      <c r="A152" s="288">
        <v>200</v>
      </c>
      <c r="B152" s="304" t="s">
        <v>1562</v>
      </c>
      <c r="C152" s="288">
        <v>358</v>
      </c>
      <c r="D152" s="42" t="s">
        <v>1099</v>
      </c>
      <c r="E152" s="55" t="s">
        <v>1613</v>
      </c>
      <c r="F152" s="22">
        <v>126900</v>
      </c>
    </row>
    <row r="153" spans="1:6" x14ac:dyDescent="0.3">
      <c r="A153" s="298"/>
      <c r="B153" s="298"/>
      <c r="C153" s="298"/>
      <c r="D153" s="42" t="s">
        <v>325</v>
      </c>
      <c r="E153" s="156" t="s">
        <v>1614</v>
      </c>
      <c r="F153" s="22">
        <v>134300</v>
      </c>
    </row>
    <row r="154" spans="1:6" x14ac:dyDescent="0.3">
      <c r="A154" s="289"/>
      <c r="B154" s="289"/>
      <c r="C154" s="289"/>
      <c r="D154" s="42" t="s">
        <v>324</v>
      </c>
      <c r="E154" s="156" t="s">
        <v>1615</v>
      </c>
      <c r="F154" s="22">
        <v>173700</v>
      </c>
    </row>
    <row r="155" spans="1:6" ht="52.5" customHeight="1" x14ac:dyDescent="0.3">
      <c r="A155" s="319" t="s">
        <v>1344</v>
      </c>
      <c r="B155" s="319"/>
      <c r="C155" s="319"/>
      <c r="D155" s="320"/>
      <c r="E155" s="320"/>
      <c r="F155" s="320"/>
    </row>
    <row r="156" spans="1:6" s="6" customFormat="1" ht="30" customHeight="1" x14ac:dyDescent="0.2">
      <c r="A156" s="4" t="s">
        <v>1095</v>
      </c>
      <c r="B156" s="4" t="s">
        <v>254</v>
      </c>
      <c r="C156" s="4" t="s">
        <v>1096</v>
      </c>
      <c r="D156" s="4" t="s">
        <v>1097</v>
      </c>
      <c r="E156" s="181" t="s">
        <v>1100</v>
      </c>
      <c r="F156" s="181" t="s">
        <v>1116</v>
      </c>
    </row>
    <row r="157" spans="1:6" x14ac:dyDescent="0.3">
      <c r="A157" s="288">
        <v>20</v>
      </c>
      <c r="B157" s="317" t="s">
        <v>1296</v>
      </c>
      <c r="C157" s="317">
        <v>140</v>
      </c>
      <c r="D157" s="42">
        <v>2</v>
      </c>
      <c r="E157" s="26" t="s">
        <v>1298</v>
      </c>
      <c r="F157" s="22">
        <v>32500</v>
      </c>
    </row>
    <row r="158" spans="1:6" x14ac:dyDescent="0.3">
      <c r="A158" s="298"/>
      <c r="B158" s="317"/>
      <c r="C158" s="317"/>
      <c r="D158" s="42">
        <v>1</v>
      </c>
      <c r="E158" s="26" t="s">
        <v>1299</v>
      </c>
      <c r="F158" s="22">
        <v>43300</v>
      </c>
    </row>
    <row r="159" spans="1:6" x14ac:dyDescent="0.3">
      <c r="A159" s="298"/>
      <c r="B159" s="317" t="s">
        <v>1297</v>
      </c>
      <c r="C159" s="317">
        <v>140</v>
      </c>
      <c r="D159" s="104">
        <v>2</v>
      </c>
      <c r="E159" s="26" t="s">
        <v>1302</v>
      </c>
      <c r="F159" s="22">
        <v>32500</v>
      </c>
    </row>
    <row r="160" spans="1:6" x14ac:dyDescent="0.3">
      <c r="A160" s="289"/>
      <c r="B160" s="317"/>
      <c r="C160" s="317"/>
      <c r="D160" s="104">
        <v>1</v>
      </c>
      <c r="E160" s="26" t="s">
        <v>1303</v>
      </c>
      <c r="F160" s="22">
        <v>43300</v>
      </c>
    </row>
    <row r="161" spans="1:6" x14ac:dyDescent="0.3">
      <c r="A161" s="288">
        <v>25</v>
      </c>
      <c r="B161" s="317" t="s">
        <v>1300</v>
      </c>
      <c r="C161" s="317">
        <v>200</v>
      </c>
      <c r="D161" s="119">
        <v>2</v>
      </c>
      <c r="E161" s="26" t="s">
        <v>1302</v>
      </c>
      <c r="F161" s="22">
        <v>48000</v>
      </c>
    </row>
    <row r="162" spans="1:6" x14ac:dyDescent="0.3">
      <c r="A162" s="298"/>
      <c r="B162" s="317"/>
      <c r="C162" s="317"/>
      <c r="D162" s="119">
        <v>1</v>
      </c>
      <c r="E162" s="26" t="s">
        <v>1303</v>
      </c>
      <c r="F162" s="22">
        <v>64000</v>
      </c>
    </row>
    <row r="163" spans="1:6" x14ac:dyDescent="0.3">
      <c r="A163" s="298"/>
      <c r="B163" s="317" t="s">
        <v>1301</v>
      </c>
      <c r="C163" s="317">
        <v>200</v>
      </c>
      <c r="D163" s="119">
        <v>2</v>
      </c>
      <c r="E163" s="26" t="s">
        <v>1304</v>
      </c>
      <c r="F163" s="22">
        <v>48000</v>
      </c>
    </row>
    <row r="164" spans="1:6" x14ac:dyDescent="0.3">
      <c r="A164" s="289"/>
      <c r="B164" s="317"/>
      <c r="C164" s="317"/>
      <c r="D164" s="119">
        <v>1</v>
      </c>
      <c r="E164" s="26" t="s">
        <v>1305</v>
      </c>
      <c r="F164" s="22">
        <v>64000</v>
      </c>
    </row>
    <row r="165" spans="1:6" x14ac:dyDescent="0.3">
      <c r="A165" s="288">
        <v>32</v>
      </c>
      <c r="B165" s="317" t="s">
        <v>1306</v>
      </c>
      <c r="C165" s="317">
        <v>170</v>
      </c>
      <c r="D165" s="119">
        <v>2</v>
      </c>
      <c r="E165" s="26" t="s">
        <v>1304</v>
      </c>
      <c r="F165" s="22">
        <v>37100</v>
      </c>
    </row>
    <row r="166" spans="1:6" x14ac:dyDescent="0.3">
      <c r="A166" s="298"/>
      <c r="B166" s="317"/>
      <c r="C166" s="317"/>
      <c r="D166" s="119">
        <v>1</v>
      </c>
      <c r="E166" s="26" t="s">
        <v>1305</v>
      </c>
      <c r="F166" s="22">
        <v>49500</v>
      </c>
    </row>
    <row r="167" spans="1:6" x14ac:dyDescent="0.3">
      <c r="A167" s="298"/>
      <c r="B167" s="317" t="s">
        <v>1307</v>
      </c>
      <c r="C167" s="317"/>
      <c r="D167" s="119">
        <v>2</v>
      </c>
      <c r="E167" s="26" t="s">
        <v>1310</v>
      </c>
      <c r="F167" s="22">
        <v>37100</v>
      </c>
    </row>
    <row r="168" spans="1:6" x14ac:dyDescent="0.3">
      <c r="A168" s="289"/>
      <c r="B168" s="317"/>
      <c r="C168" s="317"/>
      <c r="D168" s="119">
        <v>1</v>
      </c>
      <c r="E168" s="26" t="s">
        <v>1311</v>
      </c>
      <c r="F168" s="22">
        <v>49500</v>
      </c>
    </row>
    <row r="169" spans="1:6" x14ac:dyDescent="0.3">
      <c r="A169" s="288">
        <v>32</v>
      </c>
      <c r="B169" s="317" t="s">
        <v>1308</v>
      </c>
      <c r="C169" s="317">
        <v>200</v>
      </c>
      <c r="D169" s="119">
        <v>2</v>
      </c>
      <c r="E169" s="26" t="s">
        <v>1304</v>
      </c>
      <c r="F169" s="22">
        <v>49400</v>
      </c>
    </row>
    <row r="170" spans="1:6" x14ac:dyDescent="0.3">
      <c r="A170" s="298"/>
      <c r="B170" s="317"/>
      <c r="C170" s="317"/>
      <c r="D170" s="119">
        <v>1</v>
      </c>
      <c r="E170" s="26" t="s">
        <v>1305</v>
      </c>
      <c r="F170" s="22">
        <v>65900</v>
      </c>
    </row>
    <row r="171" spans="1:6" x14ac:dyDescent="0.3">
      <c r="A171" s="298"/>
      <c r="B171" s="317" t="s">
        <v>1309</v>
      </c>
      <c r="C171" s="317"/>
      <c r="D171" s="119">
        <v>2</v>
      </c>
      <c r="E171" s="26" t="s">
        <v>1310</v>
      </c>
      <c r="F171" s="22">
        <v>49400</v>
      </c>
    </row>
    <row r="172" spans="1:6" x14ac:dyDescent="0.3">
      <c r="A172" s="289"/>
      <c r="B172" s="317"/>
      <c r="C172" s="317"/>
      <c r="D172" s="119">
        <v>1</v>
      </c>
      <c r="E172" s="26" t="s">
        <v>1311</v>
      </c>
      <c r="F172" s="22">
        <v>65900</v>
      </c>
    </row>
    <row r="173" spans="1:6" x14ac:dyDescent="0.3">
      <c r="A173" s="288">
        <v>40</v>
      </c>
      <c r="B173" s="317" t="s">
        <v>1312</v>
      </c>
      <c r="C173" s="317">
        <v>200</v>
      </c>
      <c r="D173" s="119">
        <v>2</v>
      </c>
      <c r="E173" s="26" t="s">
        <v>1310</v>
      </c>
      <c r="F173" s="22">
        <v>51000</v>
      </c>
    </row>
    <row r="174" spans="1:6" x14ac:dyDescent="0.3">
      <c r="A174" s="298"/>
      <c r="B174" s="317"/>
      <c r="C174" s="317"/>
      <c r="D174" s="119">
        <v>1</v>
      </c>
      <c r="E174" s="26" t="s">
        <v>1311</v>
      </c>
      <c r="F174" s="22">
        <v>67900</v>
      </c>
    </row>
    <row r="175" spans="1:6" x14ac:dyDescent="0.3">
      <c r="A175" s="298"/>
      <c r="B175" s="317" t="s">
        <v>1313</v>
      </c>
      <c r="C175" s="317"/>
      <c r="D175" s="119">
        <v>2</v>
      </c>
      <c r="E175" s="105" t="s">
        <v>1320</v>
      </c>
      <c r="F175" s="22">
        <v>51000</v>
      </c>
    </row>
    <row r="176" spans="1:6" x14ac:dyDescent="0.3">
      <c r="A176" s="289"/>
      <c r="B176" s="317"/>
      <c r="C176" s="317"/>
      <c r="D176" s="119">
        <v>1</v>
      </c>
      <c r="E176" s="105" t="s">
        <v>1321</v>
      </c>
      <c r="F176" s="22">
        <v>67900</v>
      </c>
    </row>
    <row r="177" spans="1:6" x14ac:dyDescent="0.3">
      <c r="A177" s="288">
        <v>50</v>
      </c>
      <c r="B177" s="317" t="s">
        <v>1314</v>
      </c>
      <c r="C177" s="317">
        <v>200</v>
      </c>
      <c r="D177" s="119">
        <v>2</v>
      </c>
      <c r="E177" s="120" t="s">
        <v>1320</v>
      </c>
      <c r="F177" s="22">
        <v>53900</v>
      </c>
    </row>
    <row r="178" spans="1:6" x14ac:dyDescent="0.3">
      <c r="A178" s="298"/>
      <c r="B178" s="317"/>
      <c r="C178" s="317"/>
      <c r="D178" s="119">
        <v>1</v>
      </c>
      <c r="E178" s="120" t="s">
        <v>1321</v>
      </c>
      <c r="F178" s="22">
        <v>71600</v>
      </c>
    </row>
    <row r="179" spans="1:6" x14ac:dyDescent="0.3">
      <c r="A179" s="298"/>
      <c r="B179" s="317" t="s">
        <v>1315</v>
      </c>
      <c r="C179" s="317"/>
      <c r="D179" s="119">
        <v>2</v>
      </c>
      <c r="E179" s="105" t="s">
        <v>1322</v>
      </c>
      <c r="F179" s="22">
        <v>53900</v>
      </c>
    </row>
    <row r="180" spans="1:6" x14ac:dyDescent="0.3">
      <c r="A180" s="289"/>
      <c r="B180" s="317"/>
      <c r="C180" s="317"/>
      <c r="D180" s="119">
        <v>1</v>
      </c>
      <c r="E180" s="120" t="s">
        <v>1323</v>
      </c>
      <c r="F180" s="22">
        <v>71600</v>
      </c>
    </row>
    <row r="181" spans="1:6" x14ac:dyDescent="0.3">
      <c r="A181" s="288">
        <v>65</v>
      </c>
      <c r="B181" s="317" t="s">
        <v>1316</v>
      </c>
      <c r="C181" s="288">
        <v>200</v>
      </c>
      <c r="D181" s="119">
        <v>2</v>
      </c>
      <c r="E181" s="120" t="s">
        <v>1322</v>
      </c>
      <c r="F181" s="22">
        <v>54800</v>
      </c>
    </row>
    <row r="182" spans="1:6" x14ac:dyDescent="0.3">
      <c r="A182" s="298"/>
      <c r="B182" s="317"/>
      <c r="C182" s="298"/>
      <c r="D182" s="119">
        <v>1</v>
      </c>
      <c r="E182" s="120" t="s">
        <v>1323</v>
      </c>
      <c r="F182" s="22">
        <v>72800</v>
      </c>
    </row>
    <row r="183" spans="1:6" x14ac:dyDescent="0.3">
      <c r="A183" s="298"/>
      <c r="B183" s="317" t="s">
        <v>2563</v>
      </c>
      <c r="C183" s="288">
        <v>200</v>
      </c>
      <c r="D183" s="224">
        <v>2</v>
      </c>
      <c r="E183" s="226" t="s">
        <v>1322</v>
      </c>
      <c r="F183" s="22">
        <v>54800</v>
      </c>
    </row>
    <row r="184" spans="1:6" x14ac:dyDescent="0.3">
      <c r="A184" s="289"/>
      <c r="B184" s="317"/>
      <c r="C184" s="298"/>
      <c r="D184" s="224">
        <v>1</v>
      </c>
      <c r="E184" s="226" t="s">
        <v>1325</v>
      </c>
      <c r="F184" s="22">
        <v>72800</v>
      </c>
    </row>
    <row r="185" spans="1:6" x14ac:dyDescent="0.3">
      <c r="A185" s="288">
        <v>80</v>
      </c>
      <c r="B185" s="317" t="s">
        <v>1317</v>
      </c>
      <c r="C185" s="317">
        <v>200</v>
      </c>
      <c r="D185" s="224">
        <v>2</v>
      </c>
      <c r="E185" s="226" t="s">
        <v>1324</v>
      </c>
      <c r="F185" s="22">
        <v>56100</v>
      </c>
    </row>
    <row r="186" spans="1:6" x14ac:dyDescent="0.3">
      <c r="A186" s="298"/>
      <c r="B186" s="317"/>
      <c r="C186" s="317"/>
      <c r="D186" s="224">
        <v>1</v>
      </c>
      <c r="E186" s="226" t="s">
        <v>1325</v>
      </c>
      <c r="F186" s="22">
        <v>74200</v>
      </c>
    </row>
    <row r="187" spans="1:6" x14ac:dyDescent="0.3">
      <c r="A187" s="298"/>
      <c r="B187" s="317" t="s">
        <v>2564</v>
      </c>
      <c r="C187" s="317">
        <v>200</v>
      </c>
      <c r="D187" s="119">
        <v>2</v>
      </c>
      <c r="E187" s="226" t="s">
        <v>1326</v>
      </c>
      <c r="F187" s="22">
        <v>56100</v>
      </c>
    </row>
    <row r="188" spans="1:6" x14ac:dyDescent="0.3">
      <c r="A188" s="289"/>
      <c r="B188" s="317"/>
      <c r="C188" s="317"/>
      <c r="D188" s="119">
        <v>1</v>
      </c>
      <c r="E188" s="226" t="s">
        <v>1327</v>
      </c>
      <c r="F188" s="22">
        <v>74200</v>
      </c>
    </row>
    <row r="189" spans="1:6" x14ac:dyDescent="0.3">
      <c r="A189" s="288">
        <v>100</v>
      </c>
      <c r="B189" s="317" t="s">
        <v>1318</v>
      </c>
      <c r="C189" s="317">
        <v>250</v>
      </c>
      <c r="D189" s="224">
        <v>2</v>
      </c>
      <c r="E189" s="226" t="s">
        <v>1326</v>
      </c>
      <c r="F189" s="22">
        <v>59400</v>
      </c>
    </row>
    <row r="190" spans="1:6" x14ac:dyDescent="0.3">
      <c r="A190" s="298"/>
      <c r="B190" s="317"/>
      <c r="C190" s="317"/>
      <c r="D190" s="224">
        <v>1</v>
      </c>
      <c r="E190" s="226" t="s">
        <v>1327</v>
      </c>
      <c r="F190" s="22">
        <v>79100</v>
      </c>
    </row>
    <row r="191" spans="1:6" x14ac:dyDescent="0.3">
      <c r="A191" s="298"/>
      <c r="B191" s="317" t="s">
        <v>1319</v>
      </c>
      <c r="C191" s="317"/>
      <c r="D191" s="224">
        <v>2</v>
      </c>
      <c r="E191" s="226" t="s">
        <v>1328</v>
      </c>
      <c r="F191" s="22">
        <v>59400</v>
      </c>
    </row>
    <row r="192" spans="1:6" x14ac:dyDescent="0.3">
      <c r="A192" s="289"/>
      <c r="B192" s="317"/>
      <c r="C192" s="317"/>
      <c r="D192" s="224">
        <v>1</v>
      </c>
      <c r="E192" s="226" t="s">
        <v>2567</v>
      </c>
      <c r="F192" s="22">
        <v>79100</v>
      </c>
    </row>
    <row r="193" spans="1:6" x14ac:dyDescent="0.3">
      <c r="A193" s="288">
        <v>150</v>
      </c>
      <c r="B193" s="304" t="s">
        <v>2565</v>
      </c>
      <c r="C193" s="317">
        <v>328</v>
      </c>
      <c r="D193" s="119">
        <v>2</v>
      </c>
      <c r="E193" s="120" t="s">
        <v>2566</v>
      </c>
      <c r="F193" s="22">
        <v>77800</v>
      </c>
    </row>
    <row r="194" spans="1:6" x14ac:dyDescent="0.3">
      <c r="A194" s="289"/>
      <c r="B194" s="313"/>
      <c r="C194" s="317"/>
      <c r="D194" s="119">
        <v>1</v>
      </c>
      <c r="E194" s="120" t="s">
        <v>1612</v>
      </c>
      <c r="F194" s="22">
        <v>97600</v>
      </c>
    </row>
    <row r="195" spans="1:6" ht="52.5" customHeight="1" x14ac:dyDescent="0.3">
      <c r="A195" s="299" t="s">
        <v>1126</v>
      </c>
      <c r="B195" s="300"/>
      <c r="C195" s="300"/>
      <c r="D195" s="300"/>
      <c r="E195" s="300"/>
      <c r="F195" s="318"/>
    </row>
    <row r="196" spans="1:6" ht="15.75" customHeight="1" x14ac:dyDescent="0.3">
      <c r="A196" s="292" t="s">
        <v>709</v>
      </c>
      <c r="B196" s="293"/>
      <c r="C196" s="293"/>
      <c r="D196" s="293"/>
      <c r="E196" s="294"/>
      <c r="F196" s="303" t="s">
        <v>1116</v>
      </c>
    </row>
    <row r="197" spans="1:6" ht="15.75" customHeight="1" x14ac:dyDescent="0.3">
      <c r="A197" s="295"/>
      <c r="B197" s="296"/>
      <c r="C197" s="296"/>
      <c r="D197" s="296"/>
      <c r="E197" s="297"/>
      <c r="F197" s="303"/>
    </row>
    <row r="198" spans="1:6" ht="52.5" customHeight="1" x14ac:dyDescent="0.3">
      <c r="A198" s="23"/>
      <c r="B198" s="291" t="s">
        <v>1561</v>
      </c>
      <c r="C198" s="291"/>
      <c r="D198" s="291"/>
      <c r="E198" s="291"/>
      <c r="F198" s="22">
        <v>1250</v>
      </c>
    </row>
    <row r="199" spans="1:6" ht="52.5" customHeight="1" x14ac:dyDescent="0.3">
      <c r="A199" s="42"/>
      <c r="B199" s="314" t="s">
        <v>1330</v>
      </c>
      <c r="C199" s="315"/>
      <c r="D199" s="315"/>
      <c r="E199" s="316"/>
      <c r="F199" s="22">
        <v>5300</v>
      </c>
    </row>
    <row r="200" spans="1:6" ht="52.5" customHeight="1" x14ac:dyDescent="0.3">
      <c r="A200" s="42"/>
      <c r="B200" s="314" t="s">
        <v>1329</v>
      </c>
      <c r="C200" s="315"/>
      <c r="D200" s="315"/>
      <c r="E200" s="316"/>
      <c r="F200" s="22">
        <v>3800</v>
      </c>
    </row>
    <row r="201" spans="1:6" ht="52.5" customHeight="1" x14ac:dyDescent="0.3">
      <c r="A201" s="119"/>
      <c r="B201" s="314" t="s">
        <v>1331</v>
      </c>
      <c r="C201" s="315"/>
      <c r="D201" s="315"/>
      <c r="E201" s="316"/>
      <c r="F201" s="22">
        <v>4100</v>
      </c>
    </row>
    <row r="202" spans="1:6" ht="52.5" customHeight="1" x14ac:dyDescent="0.3">
      <c r="A202" s="78"/>
      <c r="B202" s="314" t="s">
        <v>1332</v>
      </c>
      <c r="C202" s="315"/>
      <c r="D202" s="315"/>
      <c r="E202" s="316"/>
      <c r="F202" s="22">
        <v>3600</v>
      </c>
    </row>
    <row r="203" spans="1:6" ht="52.5" customHeight="1" x14ac:dyDescent="0.3">
      <c r="A203" s="127"/>
      <c r="B203" s="314" t="s">
        <v>1457</v>
      </c>
      <c r="C203" s="315"/>
      <c r="D203" s="315"/>
      <c r="E203" s="316"/>
      <c r="F203" s="22">
        <v>3600</v>
      </c>
    </row>
    <row r="204" spans="1:6" ht="52.5" customHeight="1" x14ac:dyDescent="0.3">
      <c r="A204" s="299" t="s">
        <v>1201</v>
      </c>
      <c r="B204" s="300"/>
      <c r="C204" s="300"/>
      <c r="D204" s="300"/>
      <c r="E204" s="300"/>
      <c r="F204" s="318"/>
    </row>
    <row r="205" spans="1:6" ht="15.75" customHeight="1" x14ac:dyDescent="0.3">
      <c r="A205" s="292" t="s">
        <v>709</v>
      </c>
      <c r="B205" s="293"/>
      <c r="C205" s="293"/>
      <c r="D205" s="293"/>
      <c r="E205" s="294"/>
      <c r="F205" s="303" t="s">
        <v>1116</v>
      </c>
    </row>
    <row r="206" spans="1:6" ht="15.75" customHeight="1" x14ac:dyDescent="0.3">
      <c r="A206" s="295"/>
      <c r="B206" s="296"/>
      <c r="C206" s="296"/>
      <c r="D206" s="296"/>
      <c r="E206" s="297"/>
      <c r="F206" s="303"/>
    </row>
    <row r="207" spans="1:6" ht="44.25" customHeight="1" x14ac:dyDescent="0.3">
      <c r="A207" s="79"/>
      <c r="B207" s="314" t="s">
        <v>2633</v>
      </c>
      <c r="C207" s="315"/>
      <c r="D207" s="315"/>
      <c r="E207" s="316"/>
      <c r="F207" s="22">
        <v>2450</v>
      </c>
    </row>
    <row r="208" spans="1:6" ht="44.25" customHeight="1" x14ac:dyDescent="0.3">
      <c r="A208" s="78"/>
      <c r="B208" s="314" t="s">
        <v>2634</v>
      </c>
      <c r="C208" s="315"/>
      <c r="D208" s="315"/>
      <c r="E208" s="316"/>
      <c r="F208" s="22">
        <v>3000</v>
      </c>
    </row>
    <row r="209" spans="1:6" ht="44.25" customHeight="1" x14ac:dyDescent="0.3">
      <c r="A209" s="79"/>
      <c r="B209" s="314" t="s">
        <v>2635</v>
      </c>
      <c r="C209" s="315"/>
      <c r="D209" s="315"/>
      <c r="E209" s="316"/>
      <c r="F209" s="22">
        <v>2450</v>
      </c>
    </row>
    <row r="210" spans="1:6" ht="44.25" customHeight="1" x14ac:dyDescent="0.3">
      <c r="A210" s="78"/>
      <c r="B210" s="314" t="s">
        <v>2636</v>
      </c>
      <c r="C210" s="315"/>
      <c r="D210" s="315"/>
      <c r="E210" s="316"/>
      <c r="F210" s="22">
        <v>3000</v>
      </c>
    </row>
    <row r="211" spans="1:6" ht="44.25" customHeight="1" x14ac:dyDescent="0.3">
      <c r="A211" s="79"/>
      <c r="B211" s="314" t="s">
        <v>2637</v>
      </c>
      <c r="C211" s="315"/>
      <c r="D211" s="315"/>
      <c r="E211" s="316"/>
      <c r="F211" s="22">
        <v>2650</v>
      </c>
    </row>
    <row r="212" spans="1:6" ht="44.25" customHeight="1" x14ac:dyDescent="0.3">
      <c r="A212" s="78"/>
      <c r="B212" s="314" t="s">
        <v>2638</v>
      </c>
      <c r="C212" s="315"/>
      <c r="D212" s="315"/>
      <c r="E212" s="316"/>
      <c r="F212" s="22">
        <v>3150</v>
      </c>
    </row>
    <row r="213" spans="1:6" ht="44.25" customHeight="1" x14ac:dyDescent="0.3">
      <c r="A213" s="79"/>
      <c r="B213" s="314" t="s">
        <v>2639</v>
      </c>
      <c r="C213" s="315"/>
      <c r="D213" s="315"/>
      <c r="E213" s="316"/>
      <c r="F213" s="22" t="s">
        <v>1333</v>
      </c>
    </row>
    <row r="214" spans="1:6" ht="44.25" customHeight="1" x14ac:dyDescent="0.3">
      <c r="A214" s="78"/>
      <c r="B214" s="314" t="s">
        <v>2640</v>
      </c>
      <c r="C214" s="315"/>
      <c r="D214" s="315"/>
      <c r="E214" s="316"/>
      <c r="F214" s="22" t="s">
        <v>1333</v>
      </c>
    </row>
    <row r="215" spans="1:6" ht="44.25" customHeight="1" x14ac:dyDescent="0.3">
      <c r="A215" s="79"/>
      <c r="B215" s="314" t="s">
        <v>1458</v>
      </c>
      <c r="C215" s="315"/>
      <c r="D215" s="315"/>
      <c r="E215" s="316"/>
      <c r="F215" s="22">
        <v>3500</v>
      </c>
    </row>
    <row r="216" spans="1:6" ht="44.25" customHeight="1" x14ac:dyDescent="0.3">
      <c r="A216" s="73"/>
      <c r="B216" s="314" t="s">
        <v>1459</v>
      </c>
      <c r="C216" s="315"/>
      <c r="D216" s="315"/>
      <c r="E216" s="316"/>
      <c r="F216" s="22">
        <v>3500</v>
      </c>
    </row>
    <row r="217" spans="1:6" x14ac:dyDescent="0.3">
      <c r="A217" s="95"/>
      <c r="B217" s="95"/>
      <c r="C217" s="95"/>
      <c r="D217" s="95"/>
      <c r="E217" s="95"/>
      <c r="F217" s="1"/>
    </row>
    <row r="218" spans="1:6" x14ac:dyDescent="0.3">
      <c r="A218" s="12" t="s">
        <v>1619</v>
      </c>
      <c r="D218" s="2"/>
      <c r="F218" s="1"/>
    </row>
    <row r="219" spans="1:6" x14ac:dyDescent="0.3">
      <c r="A219" s="12"/>
      <c r="D219" s="2"/>
      <c r="F219" s="1"/>
    </row>
    <row r="220" spans="1:6" x14ac:dyDescent="0.3">
      <c r="A220" s="10" t="s">
        <v>1218</v>
      </c>
    </row>
    <row r="221" spans="1:6" x14ac:dyDescent="0.3">
      <c r="A221" s="10"/>
    </row>
    <row r="222" spans="1:6" x14ac:dyDescent="0.3">
      <c r="A222" s="14" t="s">
        <v>1217</v>
      </c>
    </row>
  </sheetData>
  <sheetProtection password="CF66" sheet="1" objects="1" scenarios="1"/>
  <mergeCells count="229">
    <mergeCell ref="C189:C192"/>
    <mergeCell ref="B191:B192"/>
    <mergeCell ref="A193:A194"/>
    <mergeCell ref="B34:E34"/>
    <mergeCell ref="B35:E35"/>
    <mergeCell ref="B183:B184"/>
    <mergeCell ref="C183:C184"/>
    <mergeCell ref="A181:A184"/>
    <mergeCell ref="B185:B186"/>
    <mergeCell ref="C185:C186"/>
    <mergeCell ref="A185:A188"/>
    <mergeCell ref="C161:C162"/>
    <mergeCell ref="B163:B164"/>
    <mergeCell ref="C163:C164"/>
    <mergeCell ref="C159:C160"/>
    <mergeCell ref="B159:B160"/>
    <mergeCell ref="A128:A130"/>
    <mergeCell ref="B128:B130"/>
    <mergeCell ref="C128:C130"/>
    <mergeCell ref="A131:A133"/>
    <mergeCell ref="B131:B133"/>
    <mergeCell ref="C131:C133"/>
    <mergeCell ref="A134:A136"/>
    <mergeCell ref="B134:B136"/>
    <mergeCell ref="C134:C136"/>
    <mergeCell ref="A137:A139"/>
    <mergeCell ref="B137:B139"/>
    <mergeCell ref="C137:C139"/>
    <mergeCell ref="A140:A142"/>
    <mergeCell ref="B140:B142"/>
    <mergeCell ref="C140:C142"/>
    <mergeCell ref="A173:A176"/>
    <mergeCell ref="B173:B174"/>
    <mergeCell ref="C173:C176"/>
    <mergeCell ref="B175:B176"/>
    <mergeCell ref="A177:A180"/>
    <mergeCell ref="B177:B178"/>
    <mergeCell ref="C177:C180"/>
    <mergeCell ref="B179:B180"/>
    <mergeCell ref="B181:B182"/>
    <mergeCell ref="C181:C182"/>
    <mergeCell ref="C125:C127"/>
    <mergeCell ref="B214:E214"/>
    <mergeCell ref="B213:E213"/>
    <mergeCell ref="B212:E212"/>
    <mergeCell ref="B211:E211"/>
    <mergeCell ref="B210:E210"/>
    <mergeCell ref="B209:E209"/>
    <mergeCell ref="B208:E208"/>
    <mergeCell ref="B207:E207"/>
    <mergeCell ref="B199:E199"/>
    <mergeCell ref="B201:E201"/>
    <mergeCell ref="B203:E203"/>
    <mergeCell ref="B171:B172"/>
    <mergeCell ref="A155:F155"/>
    <mergeCell ref="A161:A164"/>
    <mergeCell ref="B161:B162"/>
    <mergeCell ref="A143:A145"/>
    <mergeCell ref="B143:B145"/>
    <mergeCell ref="C143:C145"/>
    <mergeCell ref="A169:A172"/>
    <mergeCell ref="B169:B170"/>
    <mergeCell ref="C169:C172"/>
    <mergeCell ref="A189:A192"/>
    <mergeCell ref="B189:B190"/>
    <mergeCell ref="B198:E198"/>
    <mergeCell ref="A116:A118"/>
    <mergeCell ref="B116:B118"/>
    <mergeCell ref="C116:C118"/>
    <mergeCell ref="C157:C158"/>
    <mergeCell ref="B157:B158"/>
    <mergeCell ref="C152:C154"/>
    <mergeCell ref="A125:A127"/>
    <mergeCell ref="B125:B127"/>
    <mergeCell ref="A152:A154"/>
    <mergeCell ref="B152:B154"/>
    <mergeCell ref="A122:A124"/>
    <mergeCell ref="B122:B124"/>
    <mergeCell ref="C122:C124"/>
    <mergeCell ref="A146:A148"/>
    <mergeCell ref="B146:B148"/>
    <mergeCell ref="C146:C148"/>
    <mergeCell ref="A157:A160"/>
    <mergeCell ref="B149:B151"/>
    <mergeCell ref="C149:C151"/>
    <mergeCell ref="A119:A121"/>
    <mergeCell ref="B119:B121"/>
    <mergeCell ref="C119:C121"/>
    <mergeCell ref="A149:A151"/>
    <mergeCell ref="C72:C74"/>
    <mergeCell ref="A75:A77"/>
    <mergeCell ref="B75:B77"/>
    <mergeCell ref="C75:C77"/>
    <mergeCell ref="B63:B65"/>
    <mergeCell ref="C63:C65"/>
    <mergeCell ref="B215:E215"/>
    <mergeCell ref="B216:E216"/>
    <mergeCell ref="B193:B194"/>
    <mergeCell ref="A165:A168"/>
    <mergeCell ref="B200:E200"/>
    <mergeCell ref="B202:E202"/>
    <mergeCell ref="B187:B188"/>
    <mergeCell ref="C187:C188"/>
    <mergeCell ref="C165:C168"/>
    <mergeCell ref="B165:B166"/>
    <mergeCell ref="B167:B168"/>
    <mergeCell ref="A195:F195"/>
    <mergeCell ref="A196:E197"/>
    <mergeCell ref="A204:F204"/>
    <mergeCell ref="A205:E206"/>
    <mergeCell ref="F205:F206"/>
    <mergeCell ref="F196:F197"/>
    <mergeCell ref="C193:C194"/>
    <mergeCell ref="A110:A112"/>
    <mergeCell ref="C98:C100"/>
    <mergeCell ref="A45:A47"/>
    <mergeCell ref="B45:B47"/>
    <mergeCell ref="C45:C47"/>
    <mergeCell ref="A51:A53"/>
    <mergeCell ref="B51:B53"/>
    <mergeCell ref="C51:C53"/>
    <mergeCell ref="A101:A103"/>
    <mergeCell ref="B101:B103"/>
    <mergeCell ref="C101:C103"/>
    <mergeCell ref="A78:A80"/>
    <mergeCell ref="B78:B80"/>
    <mergeCell ref="C78:C80"/>
    <mergeCell ref="A84:A86"/>
    <mergeCell ref="B84:B86"/>
    <mergeCell ref="B110:B112"/>
    <mergeCell ref="C110:C112"/>
    <mergeCell ref="C81:C83"/>
    <mergeCell ref="A90:A92"/>
    <mergeCell ref="B90:B92"/>
    <mergeCell ref="C90:C92"/>
    <mergeCell ref="A93:F93"/>
    <mergeCell ref="A60:A62"/>
    <mergeCell ref="A104:A106"/>
    <mergeCell ref="B104:B106"/>
    <mergeCell ref="C104:C106"/>
    <mergeCell ref="A18:A19"/>
    <mergeCell ref="B18:B19"/>
    <mergeCell ref="B29:E29"/>
    <mergeCell ref="C48:C50"/>
    <mergeCell ref="A81:A83"/>
    <mergeCell ref="B81:B83"/>
    <mergeCell ref="C95:C97"/>
    <mergeCell ref="B30:E30"/>
    <mergeCell ref="B36:E36"/>
    <mergeCell ref="A98:A100"/>
    <mergeCell ref="B98:B100"/>
    <mergeCell ref="A42:A44"/>
    <mergeCell ref="B42:B44"/>
    <mergeCell ref="C42:C44"/>
    <mergeCell ref="B60:B62"/>
    <mergeCell ref="C60:C62"/>
    <mergeCell ref="A66:A68"/>
    <mergeCell ref="B66:B68"/>
    <mergeCell ref="C66:C68"/>
    <mergeCell ref="A72:A74"/>
    <mergeCell ref="B72:B74"/>
    <mergeCell ref="A9:F9"/>
    <mergeCell ref="C54:C56"/>
    <mergeCell ref="A69:A71"/>
    <mergeCell ref="B69:B71"/>
    <mergeCell ref="C69:C71"/>
    <mergeCell ref="A1:F1"/>
    <mergeCell ref="A2:F2"/>
    <mergeCell ref="A3:F3"/>
    <mergeCell ref="A5:F6"/>
    <mergeCell ref="A37:F37"/>
    <mergeCell ref="A24:F24"/>
    <mergeCell ref="A10:A11"/>
    <mergeCell ref="B10:D10"/>
    <mergeCell ref="F10:F11"/>
    <mergeCell ref="E10:E11"/>
    <mergeCell ref="A12:A13"/>
    <mergeCell ref="B12:B13"/>
    <mergeCell ref="C12:C13"/>
    <mergeCell ref="D12:D13"/>
    <mergeCell ref="F25:F26"/>
    <mergeCell ref="C16:C17"/>
    <mergeCell ref="D20:D21"/>
    <mergeCell ref="A48:A50"/>
    <mergeCell ref="B48:B50"/>
    <mergeCell ref="A113:A115"/>
    <mergeCell ref="B113:B115"/>
    <mergeCell ref="C113:C115"/>
    <mergeCell ref="A31:F31"/>
    <mergeCell ref="A32:E33"/>
    <mergeCell ref="F32:F33"/>
    <mergeCell ref="A54:A56"/>
    <mergeCell ref="B54:B56"/>
    <mergeCell ref="A95:A97"/>
    <mergeCell ref="B95:B97"/>
    <mergeCell ref="A39:A41"/>
    <mergeCell ref="B39:B41"/>
    <mergeCell ref="C39:C41"/>
    <mergeCell ref="C84:C86"/>
    <mergeCell ref="A87:A89"/>
    <mergeCell ref="B87:B89"/>
    <mergeCell ref="C87:C89"/>
    <mergeCell ref="A107:A109"/>
    <mergeCell ref="B107:B109"/>
    <mergeCell ref="C107:C109"/>
    <mergeCell ref="A57:A59"/>
    <mergeCell ref="B57:B59"/>
    <mergeCell ref="C57:C59"/>
    <mergeCell ref="A63:A65"/>
    <mergeCell ref="A14:A15"/>
    <mergeCell ref="B14:B15"/>
    <mergeCell ref="C14:C15"/>
    <mergeCell ref="B28:E28"/>
    <mergeCell ref="A28:A29"/>
    <mergeCell ref="C18:C19"/>
    <mergeCell ref="C22:C23"/>
    <mergeCell ref="D18:D19"/>
    <mergeCell ref="D22:D23"/>
    <mergeCell ref="B27:E27"/>
    <mergeCell ref="A25:E26"/>
    <mergeCell ref="A22:A23"/>
    <mergeCell ref="B22:B23"/>
    <mergeCell ref="D14:D15"/>
    <mergeCell ref="A20:A21"/>
    <mergeCell ref="B20:B21"/>
    <mergeCell ref="C20:C21"/>
    <mergeCell ref="D16:D17"/>
    <mergeCell ref="A16:A17"/>
    <mergeCell ref="B16:B17"/>
  </mergeCells>
  <hyperlinks>
    <hyperlink ref="G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1" fitToHeight="0" orientation="portrait" r:id="rId1"/>
  <headerFooter alignWithMargins="0">
    <oddFooter>&amp;L&amp;"Bookman Old Style,обычный"* Цены со склада в Казани, без учёта НДС.
&amp;"Bookman Old Style,полужирный"ООО "ТеплоАвтоматика", 420015, г.Казань,ул.Гоголя,27а, оф. 3 тел./факс(843)2388105, 2644105, teploavt@bk.ru</oddFooter>
  </headerFooter>
  <rowBreaks count="4" manualBreakCount="4">
    <brk id="36" max="5" man="1"/>
    <brk id="92" max="5" man="1"/>
    <brk id="154" max="5" man="1"/>
    <brk id="203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1"/>
  <sheetViews>
    <sheetView zoomScaleNormal="100" zoomScaleSheetLayoutView="115" workbookViewId="0">
      <selection sqref="A1:F1"/>
    </sheetView>
  </sheetViews>
  <sheetFormatPr defaultRowHeight="15" x14ac:dyDescent="0.3"/>
  <cols>
    <col min="1" max="1" width="19.28515625" style="1" customWidth="1"/>
    <col min="2" max="2" width="20" style="1" customWidth="1"/>
    <col min="3" max="4" width="19.28515625" style="1" customWidth="1"/>
    <col min="5" max="5" width="34.28515625" style="2" customWidth="1"/>
    <col min="6" max="6" width="16.42578125" style="44" customWidth="1"/>
    <col min="7" max="7" width="12.57031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306" t="s">
        <v>2767</v>
      </c>
      <c r="B5" s="306"/>
      <c r="C5" s="306"/>
      <c r="D5" s="306"/>
      <c r="E5" s="306"/>
      <c r="F5" s="306"/>
    </row>
    <row r="6" spans="1:11" ht="42" customHeight="1" x14ac:dyDescent="0.3">
      <c r="A6" s="306"/>
      <c r="B6" s="306"/>
      <c r="C6" s="306"/>
      <c r="D6" s="306"/>
      <c r="E6" s="306"/>
      <c r="F6" s="306"/>
    </row>
    <row r="7" spans="1:11" ht="16.5" customHeight="1" x14ac:dyDescent="0.3">
      <c r="A7" s="3"/>
      <c r="B7" s="3"/>
      <c r="C7" s="3"/>
      <c r="D7" s="3"/>
      <c r="F7" s="114">
        <v>44602</v>
      </c>
    </row>
    <row r="8" spans="1:11" ht="18" customHeight="1" x14ac:dyDescent="0.3">
      <c r="A8" s="15"/>
      <c r="B8" s="15"/>
      <c r="C8" s="15"/>
      <c r="D8" s="15"/>
      <c r="E8" s="1"/>
      <c r="F8" s="6"/>
    </row>
    <row r="9" spans="1:11" ht="52.5" customHeight="1" x14ac:dyDescent="0.3">
      <c r="A9" s="319" t="s">
        <v>1471</v>
      </c>
      <c r="B9" s="319"/>
      <c r="C9" s="319"/>
      <c r="D9" s="320"/>
      <c r="E9" s="320"/>
      <c r="F9" s="320"/>
    </row>
    <row r="10" spans="1:11" ht="15" customHeight="1" x14ac:dyDescent="0.3">
      <c r="A10" s="307"/>
      <c r="B10" s="307" t="s">
        <v>1118</v>
      </c>
      <c r="C10" s="307"/>
      <c r="D10" s="307"/>
      <c r="E10" s="321" t="s">
        <v>1125</v>
      </c>
      <c r="F10" s="303" t="s">
        <v>1116</v>
      </c>
    </row>
    <row r="11" spans="1:11" ht="15" customHeight="1" x14ac:dyDescent="0.3">
      <c r="A11" s="307"/>
      <c r="B11" s="64" t="s">
        <v>1119</v>
      </c>
      <c r="C11" s="64" t="s">
        <v>1120</v>
      </c>
      <c r="D11" s="64" t="s">
        <v>1121</v>
      </c>
      <c r="E11" s="321"/>
      <c r="F11" s="303"/>
    </row>
    <row r="12" spans="1:11" ht="29.25" customHeight="1" x14ac:dyDescent="0.3">
      <c r="A12" s="141" t="s">
        <v>1334</v>
      </c>
      <c r="B12" s="67">
        <v>8</v>
      </c>
      <c r="C12" s="67">
        <v>8</v>
      </c>
      <c r="D12" s="67">
        <v>8</v>
      </c>
      <c r="E12" s="66" t="s">
        <v>1133</v>
      </c>
      <c r="F12" s="22">
        <v>39155</v>
      </c>
    </row>
    <row r="13" spans="1:11" ht="29.25" customHeight="1" x14ac:dyDescent="0.3">
      <c r="A13" s="163" t="s">
        <v>1616</v>
      </c>
      <c r="B13" s="162">
        <v>4</v>
      </c>
      <c r="C13" s="162">
        <v>2</v>
      </c>
      <c r="D13" s="162" t="s">
        <v>323</v>
      </c>
      <c r="E13" s="164" t="s">
        <v>1132</v>
      </c>
      <c r="F13" s="22">
        <v>12720</v>
      </c>
    </row>
    <row r="14" spans="1:11" ht="29.25" customHeight="1" x14ac:dyDescent="0.3">
      <c r="A14" s="141" t="s">
        <v>1335</v>
      </c>
      <c r="B14" s="67">
        <v>4</v>
      </c>
      <c r="C14" s="67">
        <v>2</v>
      </c>
      <c r="D14" s="67" t="s">
        <v>323</v>
      </c>
      <c r="E14" s="66" t="s">
        <v>1132</v>
      </c>
      <c r="F14" s="22">
        <v>13290</v>
      </c>
    </row>
    <row r="15" spans="1:11" ht="29.25" customHeight="1" x14ac:dyDescent="0.3">
      <c r="A15" s="141" t="s">
        <v>1336</v>
      </c>
      <c r="B15" s="67">
        <v>6</v>
      </c>
      <c r="C15" s="67">
        <v>5</v>
      </c>
      <c r="D15" s="67" t="s">
        <v>323</v>
      </c>
      <c r="E15" s="66" t="s">
        <v>1132</v>
      </c>
      <c r="F15" s="22">
        <v>16950</v>
      </c>
    </row>
    <row r="16" spans="1:11" ht="29.25" customHeight="1" x14ac:dyDescent="0.3">
      <c r="A16" s="141" t="s">
        <v>1337</v>
      </c>
      <c r="B16" s="67">
        <v>6</v>
      </c>
      <c r="C16" s="67">
        <v>5</v>
      </c>
      <c r="D16" s="67">
        <v>4</v>
      </c>
      <c r="E16" s="66" t="s">
        <v>1132</v>
      </c>
      <c r="F16" s="22">
        <v>19890</v>
      </c>
    </row>
    <row r="17" spans="1:6" ht="29.25" customHeight="1" x14ac:dyDescent="0.3">
      <c r="A17" s="141" t="s">
        <v>1338</v>
      </c>
      <c r="B17" s="67">
        <v>6</v>
      </c>
      <c r="C17" s="67">
        <v>5</v>
      </c>
      <c r="D17" s="67">
        <v>5</v>
      </c>
      <c r="E17" s="66" t="s">
        <v>1132</v>
      </c>
      <c r="F17" s="22">
        <v>22730</v>
      </c>
    </row>
    <row r="18" spans="1:6" ht="29.25" customHeight="1" x14ac:dyDescent="0.3">
      <c r="A18" s="322" t="s">
        <v>1339</v>
      </c>
      <c r="B18" s="317">
        <v>6</v>
      </c>
      <c r="C18" s="317">
        <v>4</v>
      </c>
      <c r="D18" s="317">
        <v>3</v>
      </c>
      <c r="E18" s="66" t="s">
        <v>1132</v>
      </c>
      <c r="F18" s="22">
        <v>14760</v>
      </c>
    </row>
    <row r="19" spans="1:6" ht="29.25" customHeight="1" x14ac:dyDescent="0.3">
      <c r="A19" s="322"/>
      <c r="B19" s="317"/>
      <c r="C19" s="317"/>
      <c r="D19" s="317"/>
      <c r="E19" s="66" t="s">
        <v>1279</v>
      </c>
      <c r="F19" s="22">
        <v>15270</v>
      </c>
    </row>
    <row r="20" spans="1:6" ht="29.25" customHeight="1" x14ac:dyDescent="0.3">
      <c r="A20" s="322" t="s">
        <v>1340</v>
      </c>
      <c r="B20" s="317">
        <v>9</v>
      </c>
      <c r="C20" s="317">
        <v>8</v>
      </c>
      <c r="D20" s="317">
        <v>6</v>
      </c>
      <c r="E20" s="66" t="s">
        <v>1132</v>
      </c>
      <c r="F20" s="22">
        <v>17850</v>
      </c>
    </row>
    <row r="21" spans="1:6" ht="29.25" customHeight="1" x14ac:dyDescent="0.3">
      <c r="A21" s="322"/>
      <c r="B21" s="317"/>
      <c r="C21" s="317"/>
      <c r="D21" s="317"/>
      <c r="E21" s="118" t="s">
        <v>1279</v>
      </c>
      <c r="F21" s="22">
        <v>18360</v>
      </c>
    </row>
    <row r="22" spans="1:6" ht="52.5" customHeight="1" x14ac:dyDescent="0.3">
      <c r="A22" s="319" t="s">
        <v>1472</v>
      </c>
      <c r="B22" s="319"/>
      <c r="C22" s="319"/>
      <c r="D22" s="320"/>
      <c r="E22" s="320"/>
      <c r="F22" s="320"/>
    </row>
    <row r="23" spans="1:6" ht="15.75" customHeight="1" x14ac:dyDescent="0.3">
      <c r="A23" s="307" t="s">
        <v>709</v>
      </c>
      <c r="B23" s="307"/>
      <c r="C23" s="307"/>
      <c r="D23" s="307"/>
      <c r="E23" s="307"/>
      <c r="F23" s="303" t="s">
        <v>1116</v>
      </c>
    </row>
    <row r="24" spans="1:6" ht="15.75" customHeight="1" x14ac:dyDescent="0.3">
      <c r="A24" s="307"/>
      <c r="B24" s="307"/>
      <c r="C24" s="307"/>
      <c r="D24" s="307"/>
      <c r="E24" s="307"/>
      <c r="F24" s="303"/>
    </row>
    <row r="25" spans="1:6" ht="15" customHeight="1" x14ac:dyDescent="0.3">
      <c r="A25" s="290" t="s">
        <v>2642</v>
      </c>
      <c r="B25" s="290"/>
      <c r="C25" s="290"/>
      <c r="D25" s="290"/>
      <c r="E25" s="290"/>
      <c r="F25" s="22">
        <v>1250</v>
      </c>
    </row>
    <row r="26" spans="1:6" ht="15" customHeight="1" x14ac:dyDescent="0.3">
      <c r="A26" s="290" t="s">
        <v>2641</v>
      </c>
      <c r="B26" s="290"/>
      <c r="C26" s="290"/>
      <c r="D26" s="290"/>
      <c r="E26" s="290"/>
      <c r="F26" s="22">
        <v>3100</v>
      </c>
    </row>
    <row r="27" spans="1:6" ht="15" customHeight="1" x14ac:dyDescent="0.3">
      <c r="A27" s="290" t="s">
        <v>1342</v>
      </c>
      <c r="B27" s="290"/>
      <c r="C27" s="290"/>
      <c r="D27" s="290"/>
      <c r="E27" s="290"/>
      <c r="F27" s="22">
        <v>2420</v>
      </c>
    </row>
    <row r="28" spans="1:6" ht="15" customHeight="1" x14ac:dyDescent="0.3">
      <c r="A28" s="290" t="s">
        <v>1468</v>
      </c>
      <c r="B28" s="290"/>
      <c r="C28" s="290"/>
      <c r="D28" s="290"/>
      <c r="E28" s="290"/>
      <c r="F28" s="22">
        <v>2500</v>
      </c>
    </row>
    <row r="29" spans="1:6" ht="15" customHeight="1" x14ac:dyDescent="0.3">
      <c r="A29" s="290" t="s">
        <v>2643</v>
      </c>
      <c r="B29" s="290"/>
      <c r="C29" s="290"/>
      <c r="D29" s="290"/>
      <c r="E29" s="290"/>
      <c r="F29" s="22">
        <v>1400</v>
      </c>
    </row>
    <row r="30" spans="1:6" ht="15" customHeight="1" x14ac:dyDescent="0.3">
      <c r="A30" s="290" t="s">
        <v>1617</v>
      </c>
      <c r="B30" s="290"/>
      <c r="C30" s="290"/>
      <c r="D30" s="290"/>
      <c r="E30" s="290"/>
      <c r="F30" s="22">
        <v>780</v>
      </c>
    </row>
    <row r="31" spans="1:6" ht="15" customHeight="1" x14ac:dyDescent="0.3">
      <c r="A31" s="290" t="s">
        <v>2568</v>
      </c>
      <c r="B31" s="290"/>
      <c r="C31" s="290"/>
      <c r="D31" s="290"/>
      <c r="E31" s="290"/>
      <c r="F31" s="22">
        <v>3100</v>
      </c>
    </row>
    <row r="32" spans="1:6" ht="52.5" customHeight="1" x14ac:dyDescent="0.3">
      <c r="A32" s="319" t="s">
        <v>1127</v>
      </c>
      <c r="B32" s="319"/>
      <c r="C32" s="319"/>
      <c r="D32" s="320"/>
      <c r="E32" s="320"/>
      <c r="F32" s="320"/>
    </row>
    <row r="33" spans="1:6" ht="15" customHeight="1" x14ac:dyDescent="0.3">
      <c r="A33" s="307" t="s">
        <v>709</v>
      </c>
      <c r="B33" s="307"/>
      <c r="C33" s="307"/>
      <c r="D33" s="307"/>
      <c r="E33" s="307"/>
      <c r="F33" s="303" t="s">
        <v>1116</v>
      </c>
    </row>
    <row r="34" spans="1:6" ht="15" customHeight="1" x14ac:dyDescent="0.3">
      <c r="A34" s="307"/>
      <c r="B34" s="307"/>
      <c r="C34" s="307"/>
      <c r="D34" s="307"/>
      <c r="E34" s="307"/>
      <c r="F34" s="303"/>
    </row>
    <row r="35" spans="1:6" ht="52.5" customHeight="1" x14ac:dyDescent="0.3">
      <c r="A35" s="73"/>
      <c r="B35" s="290" t="s">
        <v>2569</v>
      </c>
      <c r="C35" s="290"/>
      <c r="D35" s="290"/>
      <c r="E35" s="290"/>
      <c r="F35" s="22">
        <v>7280</v>
      </c>
    </row>
    <row r="36" spans="1:6" ht="52.5" customHeight="1" x14ac:dyDescent="0.3">
      <c r="A36" s="67"/>
      <c r="B36" s="290" t="s">
        <v>1343</v>
      </c>
      <c r="C36" s="290"/>
      <c r="D36" s="290"/>
      <c r="E36" s="290"/>
      <c r="F36" s="22">
        <v>7670</v>
      </c>
    </row>
    <row r="37" spans="1:6" ht="52.5" customHeight="1" x14ac:dyDescent="0.3">
      <c r="A37" s="299" t="s">
        <v>1134</v>
      </c>
      <c r="B37" s="300"/>
      <c r="C37" s="300"/>
      <c r="D37" s="301"/>
      <c r="E37" s="301"/>
      <c r="F37" s="302"/>
    </row>
    <row r="38" spans="1:6" s="6" customFormat="1" ht="30" customHeight="1" x14ac:dyDescent="0.2">
      <c r="A38" s="4" t="s">
        <v>1095</v>
      </c>
      <c r="B38" s="4" t="s">
        <v>254</v>
      </c>
      <c r="C38" s="4" t="s">
        <v>1096</v>
      </c>
      <c r="D38" s="4" t="s">
        <v>1097</v>
      </c>
      <c r="E38" s="69" t="s">
        <v>1100</v>
      </c>
      <c r="F38" s="69" t="s">
        <v>1116</v>
      </c>
    </row>
    <row r="39" spans="1:6" x14ac:dyDescent="0.3">
      <c r="A39" s="288">
        <v>20</v>
      </c>
      <c r="B39" s="288" t="s">
        <v>1135</v>
      </c>
      <c r="C39" s="288">
        <v>115</v>
      </c>
      <c r="D39" s="67" t="s">
        <v>2</v>
      </c>
      <c r="E39" s="26" t="s">
        <v>1110</v>
      </c>
      <c r="F39" s="22">
        <v>20380</v>
      </c>
    </row>
    <row r="40" spans="1:6" x14ac:dyDescent="0.3">
      <c r="A40" s="298"/>
      <c r="B40" s="298"/>
      <c r="C40" s="298"/>
      <c r="D40" s="67" t="s">
        <v>1</v>
      </c>
      <c r="E40" s="68" t="s">
        <v>1111</v>
      </c>
      <c r="F40" s="22">
        <v>22080</v>
      </c>
    </row>
    <row r="41" spans="1:6" x14ac:dyDescent="0.3">
      <c r="A41" s="298"/>
      <c r="B41" s="289"/>
      <c r="C41" s="289"/>
      <c r="D41" s="67" t="s">
        <v>0</v>
      </c>
      <c r="E41" s="26" t="s">
        <v>1112</v>
      </c>
      <c r="F41" s="22">
        <v>32290</v>
      </c>
    </row>
    <row r="42" spans="1:6" x14ac:dyDescent="0.3">
      <c r="A42" s="298"/>
      <c r="B42" s="288" t="s">
        <v>1136</v>
      </c>
      <c r="C42" s="288">
        <v>155</v>
      </c>
      <c r="D42" s="67" t="s">
        <v>2</v>
      </c>
      <c r="E42" s="26" t="s">
        <v>1110</v>
      </c>
      <c r="F42" s="22">
        <v>28190</v>
      </c>
    </row>
    <row r="43" spans="1:6" x14ac:dyDescent="0.3">
      <c r="A43" s="298"/>
      <c r="B43" s="298"/>
      <c r="C43" s="298"/>
      <c r="D43" s="67" t="s">
        <v>1</v>
      </c>
      <c r="E43" s="68" t="s">
        <v>1111</v>
      </c>
      <c r="F43" s="22">
        <v>29560</v>
      </c>
    </row>
    <row r="44" spans="1:6" x14ac:dyDescent="0.3">
      <c r="A44" s="289"/>
      <c r="B44" s="289"/>
      <c r="C44" s="289"/>
      <c r="D44" s="67" t="s">
        <v>0</v>
      </c>
      <c r="E44" s="26" t="s">
        <v>1112</v>
      </c>
      <c r="F44" s="22">
        <v>37500</v>
      </c>
    </row>
    <row r="45" spans="1:6" x14ac:dyDescent="0.3">
      <c r="A45" s="288">
        <v>32</v>
      </c>
      <c r="B45" s="288" t="s">
        <v>1135</v>
      </c>
      <c r="C45" s="288">
        <v>128</v>
      </c>
      <c r="D45" s="67" t="s">
        <v>2</v>
      </c>
      <c r="E45" s="68" t="s">
        <v>1113</v>
      </c>
      <c r="F45" s="22">
        <v>23000</v>
      </c>
    </row>
    <row r="46" spans="1:6" x14ac:dyDescent="0.3">
      <c r="A46" s="298"/>
      <c r="B46" s="298"/>
      <c r="C46" s="298"/>
      <c r="D46" s="67" t="s">
        <v>1</v>
      </c>
      <c r="E46" s="68" t="s">
        <v>1114</v>
      </c>
      <c r="F46" s="22">
        <v>25270</v>
      </c>
    </row>
    <row r="47" spans="1:6" x14ac:dyDescent="0.3">
      <c r="A47" s="298"/>
      <c r="B47" s="289"/>
      <c r="C47" s="289"/>
      <c r="D47" s="67" t="s">
        <v>0</v>
      </c>
      <c r="E47" s="68" t="s">
        <v>1115</v>
      </c>
      <c r="F47" s="22">
        <v>35850</v>
      </c>
    </row>
    <row r="48" spans="1:6" x14ac:dyDescent="0.3">
      <c r="A48" s="298"/>
      <c r="B48" s="288" t="s">
        <v>1136</v>
      </c>
      <c r="C48" s="288">
        <v>200</v>
      </c>
      <c r="D48" s="67" t="s">
        <v>2</v>
      </c>
      <c r="E48" s="68" t="s">
        <v>1113</v>
      </c>
      <c r="F48" s="22">
        <v>29820</v>
      </c>
    </row>
    <row r="49" spans="1:6" x14ac:dyDescent="0.3">
      <c r="A49" s="298"/>
      <c r="B49" s="298"/>
      <c r="C49" s="298"/>
      <c r="D49" s="67" t="s">
        <v>1</v>
      </c>
      <c r="E49" s="68" t="s">
        <v>1114</v>
      </c>
      <c r="F49" s="22">
        <v>31340</v>
      </c>
    </row>
    <row r="50" spans="1:6" x14ac:dyDescent="0.3">
      <c r="A50" s="289"/>
      <c r="B50" s="289"/>
      <c r="C50" s="289"/>
      <c r="D50" s="67" t="s">
        <v>0</v>
      </c>
      <c r="E50" s="68" t="s">
        <v>1115</v>
      </c>
      <c r="F50" s="22">
        <v>41180</v>
      </c>
    </row>
    <row r="51" spans="1:6" x14ac:dyDescent="0.3">
      <c r="A51" s="298">
        <v>40</v>
      </c>
      <c r="B51" s="288" t="s">
        <v>1136</v>
      </c>
      <c r="C51" s="288">
        <v>200</v>
      </c>
      <c r="D51" s="67" t="s">
        <v>2</v>
      </c>
      <c r="E51" s="26" t="s">
        <v>1137</v>
      </c>
      <c r="F51" s="22">
        <v>32470</v>
      </c>
    </row>
    <row r="52" spans="1:6" x14ac:dyDescent="0.3">
      <c r="A52" s="298"/>
      <c r="B52" s="298"/>
      <c r="C52" s="298"/>
      <c r="D52" s="67" t="s">
        <v>1</v>
      </c>
      <c r="E52" s="68" t="s">
        <v>1138</v>
      </c>
      <c r="F52" s="22">
        <v>34820</v>
      </c>
    </row>
    <row r="53" spans="1:6" x14ac:dyDescent="0.3">
      <c r="A53" s="289"/>
      <c r="B53" s="289"/>
      <c r="C53" s="289"/>
      <c r="D53" s="67" t="s">
        <v>0</v>
      </c>
      <c r="E53" s="26" t="s">
        <v>1139</v>
      </c>
      <c r="F53" s="22">
        <v>44860</v>
      </c>
    </row>
    <row r="54" spans="1:6" x14ac:dyDescent="0.3">
      <c r="A54" s="288">
        <v>50</v>
      </c>
      <c r="B54" s="288" t="s">
        <v>1135</v>
      </c>
      <c r="C54" s="288">
        <v>153</v>
      </c>
      <c r="D54" s="67" t="s">
        <v>2</v>
      </c>
      <c r="E54" s="68" t="s">
        <v>1140</v>
      </c>
      <c r="F54" s="22">
        <v>25890</v>
      </c>
    </row>
    <row r="55" spans="1:6" x14ac:dyDescent="0.3">
      <c r="A55" s="298"/>
      <c r="B55" s="298"/>
      <c r="C55" s="298"/>
      <c r="D55" s="67" t="s">
        <v>1</v>
      </c>
      <c r="E55" s="68" t="s">
        <v>1141</v>
      </c>
      <c r="F55" s="22">
        <v>28190</v>
      </c>
    </row>
    <row r="56" spans="1:6" x14ac:dyDescent="0.3">
      <c r="A56" s="298"/>
      <c r="B56" s="289"/>
      <c r="C56" s="289"/>
      <c r="D56" s="67" t="s">
        <v>0</v>
      </c>
      <c r="E56" s="68" t="s">
        <v>1142</v>
      </c>
      <c r="F56" s="22">
        <v>40480</v>
      </c>
    </row>
    <row r="57" spans="1:6" x14ac:dyDescent="0.3">
      <c r="A57" s="298"/>
      <c r="B57" s="288" t="s">
        <v>1136</v>
      </c>
      <c r="C57" s="288">
        <v>200</v>
      </c>
      <c r="D57" s="162" t="s">
        <v>2</v>
      </c>
      <c r="E57" s="165" t="s">
        <v>1140</v>
      </c>
      <c r="F57" s="22">
        <v>33510</v>
      </c>
    </row>
    <row r="58" spans="1:6" x14ac:dyDescent="0.3">
      <c r="A58" s="298"/>
      <c r="B58" s="298"/>
      <c r="C58" s="298"/>
      <c r="D58" s="67" t="s">
        <v>1</v>
      </c>
      <c r="E58" s="68" t="s">
        <v>1141</v>
      </c>
      <c r="F58" s="22">
        <v>35210</v>
      </c>
    </row>
    <row r="59" spans="1:6" x14ac:dyDescent="0.3">
      <c r="A59" s="289"/>
      <c r="B59" s="289"/>
      <c r="C59" s="289"/>
      <c r="D59" s="67" t="s">
        <v>0</v>
      </c>
      <c r="E59" s="68" t="s">
        <v>1142</v>
      </c>
      <c r="F59" s="22">
        <v>46370</v>
      </c>
    </row>
    <row r="60" spans="1:6" x14ac:dyDescent="0.3">
      <c r="A60" s="298">
        <v>65</v>
      </c>
      <c r="B60" s="288" t="s">
        <v>1136</v>
      </c>
      <c r="C60" s="288">
        <v>200</v>
      </c>
      <c r="D60" s="67" t="s">
        <v>2</v>
      </c>
      <c r="E60" s="26" t="s">
        <v>1143</v>
      </c>
      <c r="F60" s="22">
        <v>38590</v>
      </c>
    </row>
    <row r="61" spans="1:6" x14ac:dyDescent="0.3">
      <c r="A61" s="298"/>
      <c r="B61" s="298"/>
      <c r="C61" s="298"/>
      <c r="D61" s="67" t="s">
        <v>1</v>
      </c>
      <c r="E61" s="68" t="s">
        <v>1144</v>
      </c>
      <c r="F61" s="22">
        <v>40780</v>
      </c>
    </row>
    <row r="62" spans="1:6" x14ac:dyDescent="0.3">
      <c r="A62" s="289"/>
      <c r="B62" s="289"/>
      <c r="C62" s="289"/>
      <c r="D62" s="67" t="s">
        <v>0</v>
      </c>
      <c r="E62" s="26" t="s">
        <v>1145</v>
      </c>
      <c r="F62" s="22">
        <v>52860</v>
      </c>
    </row>
    <row r="63" spans="1:6" x14ac:dyDescent="0.3">
      <c r="A63" s="288">
        <v>80</v>
      </c>
      <c r="B63" s="288" t="s">
        <v>1135</v>
      </c>
      <c r="C63" s="288">
        <v>186</v>
      </c>
      <c r="D63" s="67" t="s">
        <v>2</v>
      </c>
      <c r="E63" s="68" t="s">
        <v>1140</v>
      </c>
      <c r="F63" s="22">
        <v>31870</v>
      </c>
    </row>
    <row r="64" spans="1:6" x14ac:dyDescent="0.3">
      <c r="A64" s="298"/>
      <c r="B64" s="298"/>
      <c r="C64" s="298"/>
      <c r="D64" s="67" t="s">
        <v>1</v>
      </c>
      <c r="E64" s="68" t="s">
        <v>1141</v>
      </c>
      <c r="F64" s="22">
        <v>35070</v>
      </c>
    </row>
    <row r="65" spans="1:6" x14ac:dyDescent="0.3">
      <c r="A65" s="298"/>
      <c r="B65" s="289"/>
      <c r="C65" s="289"/>
      <c r="D65" s="67" t="s">
        <v>0</v>
      </c>
      <c r="E65" s="68" t="s">
        <v>1142</v>
      </c>
      <c r="F65" s="22">
        <v>49310</v>
      </c>
    </row>
    <row r="66" spans="1:6" x14ac:dyDescent="0.3">
      <c r="A66" s="298"/>
      <c r="B66" s="288" t="s">
        <v>1136</v>
      </c>
      <c r="C66" s="288">
        <v>200</v>
      </c>
      <c r="D66" s="162" t="s">
        <v>2</v>
      </c>
      <c r="E66" s="165" t="s">
        <v>1140</v>
      </c>
      <c r="F66" s="22">
        <v>40890</v>
      </c>
    </row>
    <row r="67" spans="1:6" x14ac:dyDescent="0.3">
      <c r="A67" s="298"/>
      <c r="B67" s="298"/>
      <c r="C67" s="298"/>
      <c r="D67" s="67" t="s">
        <v>1</v>
      </c>
      <c r="E67" s="68" t="s">
        <v>1141</v>
      </c>
      <c r="F67" s="22">
        <v>43840</v>
      </c>
    </row>
    <row r="68" spans="1:6" x14ac:dyDescent="0.3">
      <c r="A68" s="289"/>
      <c r="B68" s="289"/>
      <c r="C68" s="289"/>
      <c r="D68" s="67" t="s">
        <v>0</v>
      </c>
      <c r="E68" s="68" t="s">
        <v>1142</v>
      </c>
      <c r="F68" s="22">
        <v>60150</v>
      </c>
    </row>
    <row r="69" spans="1:6" x14ac:dyDescent="0.3">
      <c r="A69" s="288">
        <v>100</v>
      </c>
      <c r="B69" s="288" t="s">
        <v>1135</v>
      </c>
      <c r="C69" s="288">
        <v>217</v>
      </c>
      <c r="D69" s="162" t="s">
        <v>2</v>
      </c>
      <c r="E69" s="165" t="s">
        <v>1146</v>
      </c>
      <c r="F69" s="22">
        <v>39100</v>
      </c>
    </row>
    <row r="70" spans="1:6" x14ac:dyDescent="0.3">
      <c r="A70" s="298"/>
      <c r="B70" s="298"/>
      <c r="C70" s="298"/>
      <c r="D70" s="67" t="s">
        <v>1</v>
      </c>
      <c r="E70" s="68" t="s">
        <v>1147</v>
      </c>
      <c r="F70" s="22">
        <v>40820</v>
      </c>
    </row>
    <row r="71" spans="1:6" x14ac:dyDescent="0.3">
      <c r="A71" s="289"/>
      <c r="B71" s="289"/>
      <c r="C71" s="289"/>
      <c r="D71" s="67" t="s">
        <v>0</v>
      </c>
      <c r="E71" s="68" t="s">
        <v>1148</v>
      </c>
      <c r="F71" s="22">
        <v>59010</v>
      </c>
    </row>
    <row r="72" spans="1:6" x14ac:dyDescent="0.3">
      <c r="A72" s="298">
        <v>150</v>
      </c>
      <c r="B72" s="288" t="s">
        <v>1136</v>
      </c>
      <c r="C72" s="288">
        <v>314</v>
      </c>
      <c r="D72" s="67" t="s">
        <v>2</v>
      </c>
      <c r="E72" s="68" t="s">
        <v>1149</v>
      </c>
      <c r="F72" s="22">
        <v>65870</v>
      </c>
    </row>
    <row r="73" spans="1:6" x14ac:dyDescent="0.3">
      <c r="A73" s="298"/>
      <c r="B73" s="298"/>
      <c r="C73" s="298"/>
      <c r="D73" s="67" t="s">
        <v>1</v>
      </c>
      <c r="E73" s="68" t="s">
        <v>1150</v>
      </c>
      <c r="F73" s="22">
        <v>69810</v>
      </c>
    </row>
    <row r="74" spans="1:6" x14ac:dyDescent="0.3">
      <c r="A74" s="289"/>
      <c r="B74" s="289"/>
      <c r="C74" s="289"/>
      <c r="D74" s="67" t="s">
        <v>0</v>
      </c>
      <c r="E74" s="68" t="s">
        <v>1151</v>
      </c>
      <c r="F74" s="22">
        <v>84520</v>
      </c>
    </row>
    <row r="75" spans="1:6" ht="52.5" customHeight="1" x14ac:dyDescent="0.3">
      <c r="A75" s="299" t="s">
        <v>1152</v>
      </c>
      <c r="B75" s="300"/>
      <c r="C75" s="300"/>
      <c r="D75" s="301"/>
      <c r="E75" s="301"/>
      <c r="F75" s="302"/>
    </row>
    <row r="76" spans="1:6" ht="15.75" customHeight="1" x14ac:dyDescent="0.3">
      <c r="A76" s="307" t="s">
        <v>709</v>
      </c>
      <c r="B76" s="307"/>
      <c r="C76" s="307"/>
      <c r="D76" s="307"/>
      <c r="E76" s="307"/>
      <c r="F76" s="303" t="s">
        <v>1116</v>
      </c>
    </row>
    <row r="77" spans="1:6" ht="15.75" customHeight="1" x14ac:dyDescent="0.3">
      <c r="A77" s="307"/>
      <c r="B77" s="307"/>
      <c r="C77" s="307"/>
      <c r="D77" s="307"/>
      <c r="E77" s="307"/>
      <c r="F77" s="303"/>
    </row>
    <row r="78" spans="1:6" ht="15" customHeight="1" x14ac:dyDescent="0.3">
      <c r="A78" s="290" t="s">
        <v>1618</v>
      </c>
      <c r="B78" s="290"/>
      <c r="C78" s="290"/>
      <c r="D78" s="290"/>
      <c r="E78" s="290"/>
      <c r="F78" s="22">
        <v>4180</v>
      </c>
    </row>
    <row r="79" spans="1:6" ht="15" customHeight="1" x14ac:dyDescent="0.3">
      <c r="A79" s="290" t="s">
        <v>1341</v>
      </c>
      <c r="B79" s="290"/>
      <c r="C79" s="290"/>
      <c r="D79" s="290"/>
      <c r="E79" s="290"/>
      <c r="F79" s="22">
        <v>3380</v>
      </c>
    </row>
    <row r="80" spans="1:6" ht="15" customHeight="1" x14ac:dyDescent="0.3">
      <c r="A80" s="290" t="s">
        <v>1469</v>
      </c>
      <c r="B80" s="290"/>
      <c r="C80" s="290"/>
      <c r="D80" s="290"/>
      <c r="E80" s="290"/>
      <c r="F80" s="22">
        <v>1900</v>
      </c>
    </row>
    <row r="81" spans="1:6" ht="15" customHeight="1" x14ac:dyDescent="0.3">
      <c r="A81" s="290" t="s">
        <v>248</v>
      </c>
      <c r="B81" s="290"/>
      <c r="C81" s="290"/>
      <c r="D81" s="290"/>
      <c r="E81" s="290"/>
      <c r="F81" s="22">
        <v>1650</v>
      </c>
    </row>
    <row r="82" spans="1:6" ht="15" customHeight="1" x14ac:dyDescent="0.3">
      <c r="A82" s="290" t="s">
        <v>1561</v>
      </c>
      <c r="B82" s="290"/>
      <c r="C82" s="290"/>
      <c r="D82" s="290"/>
      <c r="E82" s="290"/>
      <c r="F82" s="22">
        <v>1250</v>
      </c>
    </row>
    <row r="83" spans="1:6" ht="52.5" customHeight="1" x14ac:dyDescent="0.3">
      <c r="A83" s="319" t="s">
        <v>1201</v>
      </c>
      <c r="B83" s="319"/>
      <c r="C83" s="319"/>
      <c r="D83" s="320"/>
      <c r="E83" s="320"/>
      <c r="F83" s="320"/>
    </row>
    <row r="84" spans="1:6" ht="15.75" customHeight="1" x14ac:dyDescent="0.3">
      <c r="A84" s="307" t="s">
        <v>709</v>
      </c>
      <c r="B84" s="307"/>
      <c r="C84" s="307"/>
      <c r="D84" s="307"/>
      <c r="E84" s="307"/>
      <c r="F84" s="303" t="s">
        <v>1116</v>
      </c>
    </row>
    <row r="85" spans="1:6" ht="15.75" customHeight="1" x14ac:dyDescent="0.3">
      <c r="A85" s="307"/>
      <c r="B85" s="307"/>
      <c r="C85" s="307"/>
      <c r="D85" s="307"/>
      <c r="E85" s="307"/>
      <c r="F85" s="303"/>
    </row>
    <row r="86" spans="1:6" ht="44.25" customHeight="1" x14ac:dyDescent="0.3">
      <c r="A86" s="79"/>
      <c r="B86" s="314" t="s">
        <v>1460</v>
      </c>
      <c r="C86" s="315"/>
      <c r="D86" s="315"/>
      <c r="E86" s="316"/>
      <c r="F86" s="22">
        <v>2450</v>
      </c>
    </row>
    <row r="87" spans="1:6" ht="44.25" customHeight="1" x14ac:dyDescent="0.3">
      <c r="A87" s="78"/>
      <c r="B87" s="314" t="s">
        <v>1461</v>
      </c>
      <c r="C87" s="315"/>
      <c r="D87" s="315"/>
      <c r="E87" s="316"/>
      <c r="F87" s="22">
        <v>3000</v>
      </c>
    </row>
    <row r="88" spans="1:6" ht="44.25" customHeight="1" x14ac:dyDescent="0.3">
      <c r="A88" s="79"/>
      <c r="B88" s="314" t="s">
        <v>1462</v>
      </c>
      <c r="C88" s="315"/>
      <c r="D88" s="315"/>
      <c r="E88" s="316"/>
      <c r="F88" s="22">
        <v>2450</v>
      </c>
    </row>
    <row r="89" spans="1:6" ht="44.25" customHeight="1" x14ac:dyDescent="0.3">
      <c r="A89" s="78"/>
      <c r="B89" s="314" t="s">
        <v>1463</v>
      </c>
      <c r="C89" s="315"/>
      <c r="D89" s="315"/>
      <c r="E89" s="316"/>
      <c r="F89" s="22">
        <v>3000</v>
      </c>
    </row>
    <row r="90" spans="1:6" ht="44.25" customHeight="1" x14ac:dyDescent="0.3">
      <c r="A90" s="79"/>
      <c r="B90" s="314" t="s">
        <v>1464</v>
      </c>
      <c r="C90" s="315"/>
      <c r="D90" s="315"/>
      <c r="E90" s="316"/>
      <c r="F90" s="22">
        <v>2650</v>
      </c>
    </row>
    <row r="91" spans="1:6" ht="44.25" customHeight="1" x14ac:dyDescent="0.3">
      <c r="A91" s="78"/>
      <c r="B91" s="314" t="s">
        <v>1465</v>
      </c>
      <c r="C91" s="315"/>
      <c r="D91" s="315"/>
      <c r="E91" s="316"/>
      <c r="F91" s="22">
        <v>3150</v>
      </c>
    </row>
    <row r="92" spans="1:6" ht="44.25" customHeight="1" x14ac:dyDescent="0.3">
      <c r="A92" s="79"/>
      <c r="B92" s="314" t="s">
        <v>1466</v>
      </c>
      <c r="C92" s="315"/>
      <c r="D92" s="315"/>
      <c r="E92" s="316"/>
      <c r="F92" s="22" t="s">
        <v>1333</v>
      </c>
    </row>
    <row r="93" spans="1:6" ht="44.25" customHeight="1" x14ac:dyDescent="0.3">
      <c r="A93" s="78"/>
      <c r="B93" s="314" t="s">
        <v>1467</v>
      </c>
      <c r="C93" s="315"/>
      <c r="D93" s="315"/>
      <c r="E93" s="316"/>
      <c r="F93" s="22" t="s">
        <v>1333</v>
      </c>
    </row>
    <row r="94" spans="1:6" ht="44.25" customHeight="1" x14ac:dyDescent="0.3">
      <c r="A94" s="79"/>
      <c r="B94" s="314" t="s">
        <v>1458</v>
      </c>
      <c r="C94" s="315"/>
      <c r="D94" s="315"/>
      <c r="E94" s="316"/>
      <c r="F94" s="22">
        <v>3500</v>
      </c>
    </row>
    <row r="95" spans="1:6" ht="44.25" customHeight="1" x14ac:dyDescent="0.3">
      <c r="A95" s="73"/>
      <c r="B95" s="314" t="s">
        <v>1459</v>
      </c>
      <c r="C95" s="315"/>
      <c r="D95" s="315"/>
      <c r="E95" s="316"/>
      <c r="F95" s="22">
        <v>3500</v>
      </c>
    </row>
    <row r="96" spans="1:6" x14ac:dyDescent="0.3">
      <c r="A96" s="95"/>
      <c r="B96" s="95"/>
      <c r="C96" s="95"/>
      <c r="D96" s="95"/>
      <c r="E96" s="95"/>
      <c r="F96" s="1"/>
    </row>
    <row r="97" spans="1:6" x14ac:dyDescent="0.3">
      <c r="A97" s="12" t="s">
        <v>1619</v>
      </c>
      <c r="D97" s="2"/>
      <c r="F97" s="1"/>
    </row>
    <row r="98" spans="1:6" x14ac:dyDescent="0.3">
      <c r="A98" s="12"/>
      <c r="D98" s="2"/>
      <c r="F98" s="1"/>
    </row>
    <row r="99" spans="1:6" x14ac:dyDescent="0.3">
      <c r="A99" s="10" t="s">
        <v>1218</v>
      </c>
    </row>
    <row r="100" spans="1:6" x14ac:dyDescent="0.3">
      <c r="A100" s="10"/>
    </row>
    <row r="101" spans="1:6" x14ac:dyDescent="0.3">
      <c r="A101" s="14" t="s">
        <v>1217</v>
      </c>
    </row>
  </sheetData>
  <sheetProtection password="CF66" sheet="1" objects="1" scenarios="1"/>
  <mergeCells count="86">
    <mergeCell ref="A80:E80"/>
    <mergeCell ref="B92:E92"/>
    <mergeCell ref="B93:E93"/>
    <mergeCell ref="B94:E94"/>
    <mergeCell ref="B95:E95"/>
    <mergeCell ref="A83:F83"/>
    <mergeCell ref="A84:E85"/>
    <mergeCell ref="F84:F85"/>
    <mergeCell ref="B86:E86"/>
    <mergeCell ref="B87:E87"/>
    <mergeCell ref="B88:E88"/>
    <mergeCell ref="B89:E89"/>
    <mergeCell ref="B90:E90"/>
    <mergeCell ref="B91:E91"/>
    <mergeCell ref="A81:E81"/>
    <mergeCell ref="A82:E82"/>
    <mergeCell ref="A60:A62"/>
    <mergeCell ref="B60:B62"/>
    <mergeCell ref="C60:C62"/>
    <mergeCell ref="A63:A68"/>
    <mergeCell ref="B63:B65"/>
    <mergeCell ref="C63:C65"/>
    <mergeCell ref="C66:C68"/>
    <mergeCell ref="B66:B68"/>
    <mergeCell ref="B45:B47"/>
    <mergeCell ref="C45:C47"/>
    <mergeCell ref="B48:B50"/>
    <mergeCell ref="C48:C50"/>
    <mergeCell ref="A39:A44"/>
    <mergeCell ref="A45:A50"/>
    <mergeCell ref="B39:B41"/>
    <mergeCell ref="C39:C41"/>
    <mergeCell ref="B42:B44"/>
    <mergeCell ref="C42:C44"/>
    <mergeCell ref="A51:A53"/>
    <mergeCell ref="B51:B53"/>
    <mergeCell ref="C51:C53"/>
    <mergeCell ref="A54:A59"/>
    <mergeCell ref="B54:B56"/>
    <mergeCell ref="C54:C56"/>
    <mergeCell ref="B57:B59"/>
    <mergeCell ref="C57:C59"/>
    <mergeCell ref="A72:A74"/>
    <mergeCell ref="B72:B74"/>
    <mergeCell ref="C72:C74"/>
    <mergeCell ref="B69:B71"/>
    <mergeCell ref="C69:C71"/>
    <mergeCell ref="A69:A71"/>
    <mergeCell ref="A75:F75"/>
    <mergeCell ref="A76:E77"/>
    <mergeCell ref="F76:F77"/>
    <mergeCell ref="A78:E78"/>
    <mergeCell ref="A79:E79"/>
    <mergeCell ref="A20:A21"/>
    <mergeCell ref="B20:B21"/>
    <mergeCell ref="C20:C21"/>
    <mergeCell ref="D20:D21"/>
    <mergeCell ref="A27:E27"/>
    <mergeCell ref="A10:A11"/>
    <mergeCell ref="B10:D10"/>
    <mergeCell ref="E10:E11"/>
    <mergeCell ref="F10:F11"/>
    <mergeCell ref="A18:A19"/>
    <mergeCell ref="B18:B19"/>
    <mergeCell ref="C18:C19"/>
    <mergeCell ref="D18:D19"/>
    <mergeCell ref="A37:F37"/>
    <mergeCell ref="A26:E26"/>
    <mergeCell ref="A28:E28"/>
    <mergeCell ref="A22:F22"/>
    <mergeCell ref="A23:E24"/>
    <mergeCell ref="F23:F24"/>
    <mergeCell ref="A32:F32"/>
    <mergeCell ref="A33:E34"/>
    <mergeCell ref="F33:F34"/>
    <mergeCell ref="B35:E35"/>
    <mergeCell ref="B36:E36"/>
    <mergeCell ref="A29:E29"/>
    <mergeCell ref="A31:E31"/>
    <mergeCell ref="A30:E30"/>
    <mergeCell ref="A25:E25"/>
    <mergeCell ref="A1:F1"/>
    <mergeCell ref="A2:F2"/>
    <mergeCell ref="A3:F3"/>
    <mergeCell ref="A5:F6"/>
    <mergeCell ref="A9:F9"/>
  </mergeCells>
  <hyperlinks>
    <hyperlink ref="G1" location="Оглавление!A1" display="Оглавление"/>
  </hyperlinks>
  <pageMargins left="0.78740157480314965" right="0.34" top="0.59055118110236227" bottom="0.78740157480314965" header="0.59055118110236227" footer="0.19685039370078741"/>
  <pageSetup paperSize="9" scale="72" fitToHeight="0" orientation="portrait" r:id="rId1"/>
  <headerFooter alignWithMargins="0">
    <oddFooter>&amp;L&amp;"Bookman Old Style,обычный"* Цены со склада в Казани, без учёта НДС.
&amp;"Bookman Old Style,полужирный"ООО "ТеплоАвтоматика", 420015, г.Казань,ул.Гоголя,27а, оф. 3 тел./факс(843)2388105, 2644105, teploavt@bk.ru</oddFooter>
  </headerFooter>
  <rowBreaks count="2" manualBreakCount="2">
    <brk id="36" max="5" man="1"/>
    <brk id="82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3"/>
  <sheetViews>
    <sheetView view="pageBreakPreview" zoomScaleNormal="100" zoomScaleSheetLayoutView="100" workbookViewId="0">
      <selection sqref="A1:F1"/>
    </sheetView>
  </sheetViews>
  <sheetFormatPr defaultRowHeight="15" x14ac:dyDescent="0.3"/>
  <cols>
    <col min="1" max="1" width="19.28515625" style="1" customWidth="1"/>
    <col min="2" max="2" width="20" style="1" customWidth="1"/>
    <col min="3" max="4" width="19.28515625" style="1" customWidth="1"/>
    <col min="5" max="5" width="34.28515625" style="2" customWidth="1"/>
    <col min="6" max="6" width="16.42578125" style="44" customWidth="1"/>
    <col min="7" max="7" width="12.28515625" style="1" bestFit="1" customWidth="1"/>
    <col min="8" max="16384" width="9.140625" style="1"/>
  </cols>
  <sheetData>
    <row r="1" spans="1:11" ht="45" x14ac:dyDescent="0.3">
      <c r="A1" s="282" t="s">
        <v>900</v>
      </c>
      <c r="B1" s="282"/>
      <c r="C1" s="282"/>
      <c r="D1" s="282"/>
      <c r="E1" s="282"/>
      <c r="F1" s="282"/>
      <c r="G1" s="88" t="s">
        <v>1215</v>
      </c>
      <c r="H1" s="27"/>
      <c r="I1" s="27"/>
      <c r="J1" s="27"/>
      <c r="K1" s="27"/>
    </row>
    <row r="2" spans="1:11" ht="19.5" hidden="1" x14ac:dyDescent="0.3">
      <c r="A2" s="305" t="s">
        <v>901</v>
      </c>
      <c r="B2" s="305"/>
      <c r="C2" s="305"/>
      <c r="D2" s="305"/>
      <c r="E2" s="305"/>
      <c r="F2" s="305"/>
      <c r="G2" s="28"/>
      <c r="H2" s="28"/>
      <c r="I2" s="28"/>
      <c r="J2" s="28"/>
      <c r="K2" s="28"/>
    </row>
    <row r="3" spans="1:11" ht="19.5" customHeight="1" x14ac:dyDescent="0.3">
      <c r="A3" s="283" t="s">
        <v>2715</v>
      </c>
      <c r="B3" s="283"/>
      <c r="C3" s="283"/>
      <c r="D3" s="283"/>
      <c r="E3" s="283"/>
      <c r="F3" s="283"/>
    </row>
    <row r="5" spans="1:11" ht="12.75" customHeight="1" x14ac:dyDescent="0.3">
      <c r="A5" s="306" t="s">
        <v>2725</v>
      </c>
      <c r="B5" s="306"/>
      <c r="C5" s="306"/>
      <c r="D5" s="306"/>
      <c r="E5" s="306"/>
      <c r="F5" s="306"/>
    </row>
    <row r="6" spans="1:11" ht="42" customHeight="1" x14ac:dyDescent="0.3">
      <c r="A6" s="306"/>
      <c r="B6" s="306"/>
      <c r="C6" s="306"/>
      <c r="D6" s="306"/>
      <c r="E6" s="306"/>
      <c r="F6" s="306"/>
    </row>
    <row r="7" spans="1:11" ht="16.5" customHeight="1" x14ac:dyDescent="0.3">
      <c r="A7" s="3"/>
      <c r="B7" s="3"/>
      <c r="C7" s="3"/>
      <c r="D7" s="3"/>
      <c r="F7" s="114">
        <v>44602</v>
      </c>
    </row>
    <row r="8" spans="1:11" ht="18" customHeight="1" x14ac:dyDescent="0.3">
      <c r="A8" s="15"/>
      <c r="B8" s="15"/>
      <c r="C8" s="15"/>
      <c r="D8" s="15"/>
      <c r="E8" s="1"/>
      <c r="F8" s="6"/>
    </row>
    <row r="9" spans="1:11" ht="52.5" customHeight="1" x14ac:dyDescent="0.3">
      <c r="A9" s="299" t="s">
        <v>2716</v>
      </c>
      <c r="B9" s="300"/>
      <c r="C9" s="300"/>
      <c r="D9" s="301"/>
      <c r="E9" s="301"/>
      <c r="F9" s="302"/>
    </row>
    <row r="10" spans="1:11" ht="15" customHeight="1" x14ac:dyDescent="0.3">
      <c r="A10" s="307" t="s">
        <v>1117</v>
      </c>
      <c r="B10" s="307" t="s">
        <v>1118</v>
      </c>
      <c r="C10" s="307"/>
      <c r="D10" s="307"/>
      <c r="E10" s="310" t="s">
        <v>1125</v>
      </c>
      <c r="F10" s="308" t="s">
        <v>1116</v>
      </c>
    </row>
    <row r="11" spans="1:11" ht="15" customHeight="1" x14ac:dyDescent="0.3">
      <c r="A11" s="307"/>
      <c r="B11" s="64" t="s">
        <v>1119</v>
      </c>
      <c r="C11" s="64" t="s">
        <v>1120</v>
      </c>
      <c r="D11" s="64" t="s">
        <v>1121</v>
      </c>
      <c r="E11" s="311"/>
      <c r="F11" s="309"/>
    </row>
    <row r="12" spans="1:11" x14ac:dyDescent="0.3">
      <c r="A12" s="237" t="s">
        <v>2717</v>
      </c>
      <c r="B12" s="237">
        <v>5</v>
      </c>
      <c r="C12" s="237">
        <v>4</v>
      </c>
      <c r="D12" s="237">
        <v>4</v>
      </c>
      <c r="E12" s="164" t="s">
        <v>1132</v>
      </c>
      <c r="F12" s="22">
        <v>10200</v>
      </c>
    </row>
    <row r="13" spans="1:11" x14ac:dyDescent="0.3">
      <c r="A13" s="237" t="s">
        <v>2718</v>
      </c>
      <c r="B13" s="237">
        <v>5</v>
      </c>
      <c r="C13" s="237">
        <v>4</v>
      </c>
      <c r="D13" s="237">
        <v>4</v>
      </c>
      <c r="E13" s="164" t="s">
        <v>1132</v>
      </c>
      <c r="F13" s="22">
        <v>11550</v>
      </c>
    </row>
    <row r="14" spans="1:11" ht="52.5" customHeight="1" x14ac:dyDescent="0.3">
      <c r="A14" s="299" t="s">
        <v>2724</v>
      </c>
      <c r="B14" s="300"/>
      <c r="C14" s="300"/>
      <c r="D14" s="301"/>
      <c r="E14" s="301"/>
      <c r="F14" s="302"/>
    </row>
    <row r="15" spans="1:11" ht="15.75" customHeight="1" x14ac:dyDescent="0.3">
      <c r="A15" s="292" t="s">
        <v>709</v>
      </c>
      <c r="B15" s="293"/>
      <c r="C15" s="293"/>
      <c r="D15" s="293"/>
      <c r="E15" s="294"/>
      <c r="F15" s="303" t="s">
        <v>1116</v>
      </c>
    </row>
    <row r="16" spans="1:11" ht="15.75" customHeight="1" x14ac:dyDescent="0.3">
      <c r="A16" s="295"/>
      <c r="B16" s="296"/>
      <c r="C16" s="296"/>
      <c r="D16" s="296"/>
      <c r="E16" s="297"/>
      <c r="F16" s="303"/>
    </row>
    <row r="17" spans="1:6" x14ac:dyDescent="0.3">
      <c r="A17" s="323" t="s">
        <v>2719</v>
      </c>
      <c r="B17" s="324"/>
      <c r="C17" s="324"/>
      <c r="D17" s="324"/>
      <c r="E17" s="325"/>
      <c r="F17" s="22">
        <v>800</v>
      </c>
    </row>
    <row r="18" spans="1:6" x14ac:dyDescent="0.3">
      <c r="A18" s="290" t="s">
        <v>2720</v>
      </c>
      <c r="B18" s="290"/>
      <c r="C18" s="290"/>
      <c r="D18" s="290"/>
      <c r="E18" s="290"/>
      <c r="F18" s="22">
        <v>2800</v>
      </c>
    </row>
    <row r="19" spans="1:6" x14ac:dyDescent="0.3">
      <c r="A19" s="290" t="s">
        <v>2721</v>
      </c>
      <c r="B19" s="290"/>
      <c r="C19" s="290"/>
      <c r="D19" s="290"/>
      <c r="E19" s="290"/>
      <c r="F19" s="22">
        <v>2300</v>
      </c>
    </row>
    <row r="20" spans="1:6" x14ac:dyDescent="0.3">
      <c r="A20" s="290" t="s">
        <v>2722</v>
      </c>
      <c r="B20" s="290"/>
      <c r="C20" s="290"/>
      <c r="D20" s="290"/>
      <c r="E20" s="290"/>
      <c r="F20" s="22">
        <v>1250</v>
      </c>
    </row>
    <row r="21" spans="1:6" ht="52.5" customHeight="1" x14ac:dyDescent="0.3">
      <c r="A21" s="299" t="s">
        <v>2561</v>
      </c>
      <c r="B21" s="300"/>
      <c r="C21" s="300"/>
      <c r="D21" s="301"/>
      <c r="E21" s="301"/>
      <c r="F21" s="302"/>
    </row>
    <row r="22" spans="1:6" x14ac:dyDescent="0.3">
      <c r="A22" s="292" t="s">
        <v>709</v>
      </c>
      <c r="B22" s="293"/>
      <c r="C22" s="293"/>
      <c r="D22" s="293"/>
      <c r="E22" s="294"/>
      <c r="F22" s="303" t="s">
        <v>1116</v>
      </c>
    </row>
    <row r="23" spans="1:6" x14ac:dyDescent="0.3">
      <c r="A23" s="295"/>
      <c r="B23" s="296"/>
      <c r="C23" s="296"/>
      <c r="D23" s="296"/>
      <c r="E23" s="297"/>
      <c r="F23" s="303"/>
    </row>
    <row r="24" spans="1:6" ht="52.5" customHeight="1" x14ac:dyDescent="0.3">
      <c r="A24" s="240"/>
      <c r="B24" s="291" t="s">
        <v>2723</v>
      </c>
      <c r="C24" s="291"/>
      <c r="D24" s="291"/>
      <c r="E24" s="291"/>
      <c r="F24" s="22">
        <v>4200</v>
      </c>
    </row>
    <row r="25" spans="1:6" ht="52.5" customHeight="1" x14ac:dyDescent="0.3">
      <c r="A25" s="299" t="s">
        <v>2727</v>
      </c>
      <c r="B25" s="300"/>
      <c r="C25" s="300"/>
      <c r="D25" s="301"/>
      <c r="E25" s="301"/>
      <c r="F25" s="302"/>
    </row>
    <row r="26" spans="1:6" s="6" customFormat="1" ht="30" customHeight="1" x14ac:dyDescent="0.2">
      <c r="A26" s="4" t="s">
        <v>1095</v>
      </c>
      <c r="B26" s="4" t="s">
        <v>254</v>
      </c>
      <c r="C26" s="4" t="s">
        <v>1096</v>
      </c>
      <c r="D26" s="4" t="s">
        <v>1097</v>
      </c>
      <c r="E26" s="238" t="s">
        <v>1100</v>
      </c>
      <c r="F26" s="238" t="s">
        <v>1116</v>
      </c>
    </row>
    <row r="27" spans="1:6" x14ac:dyDescent="0.3">
      <c r="A27" s="288">
        <v>15</v>
      </c>
      <c r="B27" s="288" t="s">
        <v>2728</v>
      </c>
      <c r="C27" s="288">
        <v>135</v>
      </c>
      <c r="D27" s="239" t="s">
        <v>2731</v>
      </c>
      <c r="E27" s="26" t="s">
        <v>2729</v>
      </c>
      <c r="F27" s="22">
        <v>15100</v>
      </c>
    </row>
    <row r="28" spans="1:6" x14ac:dyDescent="0.3">
      <c r="A28" s="298"/>
      <c r="B28" s="298"/>
      <c r="C28" s="298"/>
      <c r="D28" s="239" t="s">
        <v>325</v>
      </c>
      <c r="E28" s="26" t="s">
        <v>2730</v>
      </c>
      <c r="F28" s="22">
        <v>18500</v>
      </c>
    </row>
    <row r="29" spans="1:6" x14ac:dyDescent="0.3">
      <c r="A29" s="288">
        <v>20</v>
      </c>
      <c r="B29" s="288" t="s">
        <v>1135</v>
      </c>
      <c r="C29" s="288">
        <v>113</v>
      </c>
      <c r="D29" s="239" t="s">
        <v>2731</v>
      </c>
      <c r="E29" s="26" t="s">
        <v>2732</v>
      </c>
      <c r="F29" s="22">
        <v>14500</v>
      </c>
    </row>
    <row r="30" spans="1:6" x14ac:dyDescent="0.3">
      <c r="A30" s="298"/>
      <c r="B30" s="298"/>
      <c r="C30" s="298"/>
      <c r="D30" s="239" t="s">
        <v>325</v>
      </c>
      <c r="E30" s="26" t="s">
        <v>2733</v>
      </c>
      <c r="F30" s="22">
        <v>16500</v>
      </c>
    </row>
    <row r="31" spans="1:6" x14ac:dyDescent="0.3">
      <c r="A31" s="288">
        <v>20</v>
      </c>
      <c r="B31" s="288" t="s">
        <v>2728</v>
      </c>
      <c r="C31" s="288">
        <v>155</v>
      </c>
      <c r="D31" s="239" t="s">
        <v>2731</v>
      </c>
      <c r="E31" s="26" t="s">
        <v>2732</v>
      </c>
      <c r="F31" s="22">
        <v>15600</v>
      </c>
    </row>
    <row r="32" spans="1:6" x14ac:dyDescent="0.3">
      <c r="A32" s="298"/>
      <c r="B32" s="298"/>
      <c r="C32" s="298"/>
      <c r="D32" s="239" t="s">
        <v>325</v>
      </c>
      <c r="E32" s="26" t="s">
        <v>2733</v>
      </c>
      <c r="F32" s="22">
        <v>18800</v>
      </c>
    </row>
    <row r="33" spans="1:6" x14ac:dyDescent="0.3">
      <c r="A33" s="288">
        <v>25</v>
      </c>
      <c r="B33" s="288" t="s">
        <v>2728</v>
      </c>
      <c r="C33" s="288">
        <v>155</v>
      </c>
      <c r="D33" s="239" t="s">
        <v>2731</v>
      </c>
      <c r="E33" s="26" t="s">
        <v>2734</v>
      </c>
      <c r="F33" s="22">
        <v>16800</v>
      </c>
    </row>
    <row r="34" spans="1:6" x14ac:dyDescent="0.3">
      <c r="A34" s="298"/>
      <c r="B34" s="298"/>
      <c r="C34" s="298"/>
      <c r="D34" s="239" t="s">
        <v>325</v>
      </c>
      <c r="E34" s="26" t="s">
        <v>2735</v>
      </c>
      <c r="F34" s="22">
        <v>19200</v>
      </c>
    </row>
    <row r="35" spans="1:6" x14ac:dyDescent="0.3">
      <c r="A35" s="288">
        <v>32</v>
      </c>
      <c r="B35" s="288" t="s">
        <v>1135</v>
      </c>
      <c r="C35" s="288">
        <v>128</v>
      </c>
      <c r="D35" s="239" t="s">
        <v>2731</v>
      </c>
      <c r="E35" s="26" t="s">
        <v>1603</v>
      </c>
      <c r="F35" s="22">
        <v>15500</v>
      </c>
    </row>
    <row r="36" spans="1:6" x14ac:dyDescent="0.3">
      <c r="A36" s="298"/>
      <c r="B36" s="298"/>
      <c r="C36" s="298"/>
      <c r="D36" s="239" t="s">
        <v>325</v>
      </c>
      <c r="E36" s="26" t="s">
        <v>2736</v>
      </c>
      <c r="F36" s="22">
        <v>17500</v>
      </c>
    </row>
    <row r="37" spans="1:6" x14ac:dyDescent="0.3">
      <c r="A37" s="288">
        <v>32</v>
      </c>
      <c r="B37" s="288" t="s">
        <v>2728</v>
      </c>
      <c r="C37" s="288">
        <v>160</v>
      </c>
      <c r="D37" s="239" t="s">
        <v>2731</v>
      </c>
      <c r="E37" s="26" t="s">
        <v>1603</v>
      </c>
      <c r="F37" s="22">
        <v>17250</v>
      </c>
    </row>
    <row r="38" spans="1:6" x14ac:dyDescent="0.3">
      <c r="A38" s="298"/>
      <c r="B38" s="298"/>
      <c r="C38" s="298"/>
      <c r="D38" s="239" t="s">
        <v>325</v>
      </c>
      <c r="E38" s="26" t="s">
        <v>2736</v>
      </c>
      <c r="F38" s="22">
        <v>20250</v>
      </c>
    </row>
    <row r="39" spans="1:6" x14ac:dyDescent="0.3">
      <c r="A39" s="288">
        <v>40</v>
      </c>
      <c r="B39" s="288" t="s">
        <v>2728</v>
      </c>
      <c r="C39" s="288">
        <v>200</v>
      </c>
      <c r="D39" s="239" t="s">
        <v>2731</v>
      </c>
      <c r="E39" s="26" t="s">
        <v>1138</v>
      </c>
      <c r="F39" s="22">
        <v>18750</v>
      </c>
    </row>
    <row r="40" spans="1:6" x14ac:dyDescent="0.3">
      <c r="A40" s="298"/>
      <c r="B40" s="298"/>
      <c r="C40" s="298"/>
      <c r="D40" s="239" t="s">
        <v>325</v>
      </c>
      <c r="E40" s="26" t="s">
        <v>2737</v>
      </c>
      <c r="F40" s="22">
        <v>21200</v>
      </c>
    </row>
    <row r="41" spans="1:6" x14ac:dyDescent="0.3">
      <c r="A41" s="288">
        <v>50</v>
      </c>
      <c r="B41" s="288" t="s">
        <v>1135</v>
      </c>
      <c r="C41" s="288">
        <v>153</v>
      </c>
      <c r="D41" s="239" t="s">
        <v>2731</v>
      </c>
      <c r="E41" s="26" t="s">
        <v>2738</v>
      </c>
      <c r="F41" s="22">
        <v>17600</v>
      </c>
    </row>
    <row r="42" spans="1:6" x14ac:dyDescent="0.3">
      <c r="A42" s="298"/>
      <c r="B42" s="298"/>
      <c r="C42" s="298"/>
      <c r="D42" s="239" t="s">
        <v>325</v>
      </c>
      <c r="E42" s="26" t="s">
        <v>2739</v>
      </c>
      <c r="F42" s="22">
        <v>19600</v>
      </c>
    </row>
    <row r="43" spans="1:6" ht="15" customHeight="1" x14ac:dyDescent="0.3">
      <c r="A43" s="288">
        <v>50</v>
      </c>
      <c r="B43" s="288" t="s">
        <v>2728</v>
      </c>
      <c r="C43" s="288">
        <v>205</v>
      </c>
      <c r="D43" s="239" t="s">
        <v>2731</v>
      </c>
      <c r="E43" s="26" t="s">
        <v>2738</v>
      </c>
      <c r="F43" s="22">
        <v>19850</v>
      </c>
    </row>
    <row r="44" spans="1:6" x14ac:dyDescent="0.3">
      <c r="A44" s="298"/>
      <c r="B44" s="298"/>
      <c r="C44" s="298"/>
      <c r="D44" s="239" t="s">
        <v>325</v>
      </c>
      <c r="E44" s="26" t="s">
        <v>2739</v>
      </c>
      <c r="F44" s="22">
        <v>22750</v>
      </c>
    </row>
    <row r="45" spans="1:6" ht="15" customHeight="1" x14ac:dyDescent="0.3">
      <c r="A45" s="288">
        <v>65</v>
      </c>
      <c r="B45" s="288" t="s">
        <v>2728</v>
      </c>
      <c r="C45" s="288">
        <v>210</v>
      </c>
      <c r="D45" s="239" t="s">
        <v>2731</v>
      </c>
      <c r="E45" s="26" t="s">
        <v>2740</v>
      </c>
      <c r="F45" s="22">
        <v>23800</v>
      </c>
    </row>
    <row r="46" spans="1:6" x14ac:dyDescent="0.3">
      <c r="A46" s="298"/>
      <c r="B46" s="298"/>
      <c r="C46" s="298"/>
      <c r="D46" s="239" t="s">
        <v>325</v>
      </c>
      <c r="E46" s="26" t="s">
        <v>2741</v>
      </c>
      <c r="F46" s="22">
        <v>26400</v>
      </c>
    </row>
    <row r="47" spans="1:6" ht="15" customHeight="1" x14ac:dyDescent="0.3">
      <c r="A47" s="288">
        <v>80</v>
      </c>
      <c r="B47" s="288" t="s">
        <v>2728</v>
      </c>
      <c r="C47" s="288">
        <v>240</v>
      </c>
      <c r="D47" s="239" t="s">
        <v>2731</v>
      </c>
      <c r="E47" s="26" t="s">
        <v>2742</v>
      </c>
      <c r="F47" s="22">
        <v>26750</v>
      </c>
    </row>
    <row r="48" spans="1:6" x14ac:dyDescent="0.3">
      <c r="A48" s="298"/>
      <c r="B48" s="298"/>
      <c r="C48" s="298"/>
      <c r="D48" s="239" t="s">
        <v>325</v>
      </c>
      <c r="E48" s="26" t="s">
        <v>2743</v>
      </c>
      <c r="F48" s="22">
        <v>29150</v>
      </c>
    </row>
    <row r="49" spans="1:6" ht="15" customHeight="1" x14ac:dyDescent="0.3">
      <c r="A49" s="288">
        <v>100</v>
      </c>
      <c r="B49" s="288" t="s">
        <v>2728</v>
      </c>
      <c r="C49" s="288">
        <v>250</v>
      </c>
      <c r="D49" s="239" t="s">
        <v>2731</v>
      </c>
      <c r="E49" s="26" t="s">
        <v>2745</v>
      </c>
      <c r="F49" s="22">
        <v>27350</v>
      </c>
    </row>
    <row r="50" spans="1:6" x14ac:dyDescent="0.3">
      <c r="A50" s="298"/>
      <c r="B50" s="298"/>
      <c r="C50" s="298"/>
      <c r="D50" s="239" t="s">
        <v>325</v>
      </c>
      <c r="E50" s="26" t="s">
        <v>2744</v>
      </c>
      <c r="F50" s="22">
        <v>33250</v>
      </c>
    </row>
    <row r="51" spans="1:6" ht="15" customHeight="1" x14ac:dyDescent="0.3">
      <c r="A51" s="288">
        <v>150</v>
      </c>
      <c r="B51" s="288" t="s">
        <v>2728</v>
      </c>
      <c r="C51" s="288">
        <v>320</v>
      </c>
      <c r="D51" s="239" t="s">
        <v>2731</v>
      </c>
      <c r="E51" s="26" t="s">
        <v>2746</v>
      </c>
      <c r="F51" s="22">
        <v>47900</v>
      </c>
    </row>
    <row r="52" spans="1:6" x14ac:dyDescent="0.3">
      <c r="A52" s="298"/>
      <c r="B52" s="298"/>
      <c r="C52" s="298"/>
      <c r="D52" s="239" t="s">
        <v>325</v>
      </c>
      <c r="E52" s="26" t="s">
        <v>2747</v>
      </c>
      <c r="F52" s="22">
        <v>51800</v>
      </c>
    </row>
    <row r="53" spans="1:6" ht="15" customHeight="1" x14ac:dyDescent="0.3">
      <c r="A53" s="288">
        <v>200</v>
      </c>
      <c r="B53" s="288" t="s">
        <v>2728</v>
      </c>
      <c r="C53" s="288">
        <v>360</v>
      </c>
      <c r="D53" s="239" t="s">
        <v>2731</v>
      </c>
      <c r="E53" s="26" t="s">
        <v>2749</v>
      </c>
      <c r="F53" s="22">
        <v>70800</v>
      </c>
    </row>
    <row r="54" spans="1:6" x14ac:dyDescent="0.3">
      <c r="A54" s="298"/>
      <c r="B54" s="298"/>
      <c r="C54" s="298"/>
      <c r="D54" s="239" t="s">
        <v>325</v>
      </c>
      <c r="E54" s="26" t="s">
        <v>2750</v>
      </c>
      <c r="F54" s="22">
        <v>74350</v>
      </c>
    </row>
    <row r="55" spans="1:6" ht="15" customHeight="1" x14ac:dyDescent="0.3">
      <c r="A55" s="288">
        <v>300</v>
      </c>
      <c r="B55" s="288" t="s">
        <v>2728</v>
      </c>
      <c r="C55" s="288">
        <v>450</v>
      </c>
      <c r="D55" s="239" t="s">
        <v>2731</v>
      </c>
      <c r="E55" s="26" t="s">
        <v>2748</v>
      </c>
      <c r="F55" s="22">
        <v>140800</v>
      </c>
    </row>
    <row r="56" spans="1:6" x14ac:dyDescent="0.3">
      <c r="A56" s="298"/>
      <c r="B56" s="298"/>
      <c r="C56" s="298"/>
      <c r="D56" s="239" t="s">
        <v>325</v>
      </c>
      <c r="E56" s="26" t="s">
        <v>2751</v>
      </c>
      <c r="F56" s="22">
        <v>155800</v>
      </c>
    </row>
    <row r="57" spans="1:6" x14ac:dyDescent="0.3">
      <c r="A57" s="326" t="s">
        <v>2753</v>
      </c>
      <c r="B57" s="327"/>
      <c r="C57" s="327"/>
      <c r="D57" s="327"/>
      <c r="E57" s="327"/>
      <c r="F57" s="328"/>
    </row>
    <row r="58" spans="1:6" ht="52.5" customHeight="1" x14ac:dyDescent="0.3">
      <c r="A58" s="299" t="s">
        <v>2752</v>
      </c>
      <c r="B58" s="300"/>
      <c r="C58" s="300"/>
      <c r="D58" s="300"/>
      <c r="E58" s="300"/>
      <c r="F58" s="318"/>
    </row>
    <row r="59" spans="1:6" ht="15.75" customHeight="1" x14ac:dyDescent="0.3">
      <c r="A59" s="292" t="s">
        <v>709</v>
      </c>
      <c r="B59" s="293"/>
      <c r="C59" s="293"/>
      <c r="D59" s="293"/>
      <c r="E59" s="294"/>
      <c r="F59" s="303" t="s">
        <v>1116</v>
      </c>
    </row>
    <row r="60" spans="1:6" ht="15.75" customHeight="1" x14ac:dyDescent="0.3">
      <c r="A60" s="295"/>
      <c r="B60" s="296"/>
      <c r="C60" s="296"/>
      <c r="D60" s="296"/>
      <c r="E60" s="297"/>
      <c r="F60" s="303"/>
    </row>
    <row r="61" spans="1:6" ht="15" customHeight="1" x14ac:dyDescent="0.3">
      <c r="A61" s="323" t="s">
        <v>1561</v>
      </c>
      <c r="B61" s="324"/>
      <c r="C61" s="324"/>
      <c r="D61" s="324"/>
      <c r="E61" s="325"/>
      <c r="F61" s="22">
        <v>1250</v>
      </c>
    </row>
    <row r="62" spans="1:6" ht="15" customHeight="1" x14ac:dyDescent="0.3">
      <c r="A62" s="314" t="s">
        <v>2754</v>
      </c>
      <c r="B62" s="315"/>
      <c r="C62" s="315"/>
      <c r="D62" s="315"/>
      <c r="E62" s="316"/>
      <c r="F62" s="22">
        <v>2950</v>
      </c>
    </row>
    <row r="63" spans="1:6" ht="15" customHeight="1" x14ac:dyDescent="0.3">
      <c r="A63" s="314" t="s">
        <v>2755</v>
      </c>
      <c r="B63" s="315"/>
      <c r="C63" s="315"/>
      <c r="D63" s="315"/>
      <c r="E63" s="316"/>
      <c r="F63" s="22">
        <v>4450</v>
      </c>
    </row>
    <row r="64" spans="1:6" ht="15" customHeight="1" x14ac:dyDescent="0.3">
      <c r="A64" s="314" t="s">
        <v>2756</v>
      </c>
      <c r="B64" s="315"/>
      <c r="C64" s="315"/>
      <c r="D64" s="315"/>
      <c r="E64" s="316"/>
      <c r="F64" s="22">
        <v>7350</v>
      </c>
    </row>
    <row r="65" spans="1:6" ht="52.5" customHeight="1" x14ac:dyDescent="0.3">
      <c r="A65" s="299" t="s">
        <v>1201</v>
      </c>
      <c r="B65" s="300"/>
      <c r="C65" s="300"/>
      <c r="D65" s="300"/>
      <c r="E65" s="300"/>
      <c r="F65" s="318"/>
    </row>
    <row r="66" spans="1:6" ht="15.75" customHeight="1" x14ac:dyDescent="0.3">
      <c r="A66" s="292" t="s">
        <v>709</v>
      </c>
      <c r="B66" s="293"/>
      <c r="C66" s="293"/>
      <c r="D66" s="293"/>
      <c r="E66" s="294"/>
      <c r="F66" s="303" t="s">
        <v>1116</v>
      </c>
    </row>
    <row r="67" spans="1:6" ht="15.75" customHeight="1" x14ac:dyDescent="0.3">
      <c r="A67" s="295"/>
      <c r="B67" s="296"/>
      <c r="C67" s="296"/>
      <c r="D67" s="296"/>
      <c r="E67" s="297"/>
      <c r="F67" s="303"/>
    </row>
    <row r="68" spans="1:6" ht="44.25" customHeight="1" x14ac:dyDescent="0.3">
      <c r="A68" s="240"/>
      <c r="B68" s="314" t="s">
        <v>2633</v>
      </c>
      <c r="C68" s="315"/>
      <c r="D68" s="315"/>
      <c r="E68" s="316"/>
      <c r="F68" s="22">
        <v>2450</v>
      </c>
    </row>
    <row r="69" spans="1:6" ht="44.25" customHeight="1" x14ac:dyDescent="0.3">
      <c r="A69" s="239"/>
      <c r="B69" s="314" t="s">
        <v>2634</v>
      </c>
      <c r="C69" s="315"/>
      <c r="D69" s="315"/>
      <c r="E69" s="316"/>
      <c r="F69" s="22">
        <v>3000</v>
      </c>
    </row>
    <row r="70" spans="1:6" ht="44.25" customHeight="1" x14ac:dyDescent="0.3">
      <c r="A70" s="240"/>
      <c r="B70" s="314" t="s">
        <v>2635</v>
      </c>
      <c r="C70" s="315"/>
      <c r="D70" s="315"/>
      <c r="E70" s="316"/>
      <c r="F70" s="22">
        <v>2450</v>
      </c>
    </row>
    <row r="71" spans="1:6" ht="44.25" customHeight="1" x14ac:dyDescent="0.3">
      <c r="A71" s="239"/>
      <c r="B71" s="314" t="s">
        <v>2636</v>
      </c>
      <c r="C71" s="315"/>
      <c r="D71" s="315"/>
      <c r="E71" s="316"/>
      <c r="F71" s="22">
        <v>3000</v>
      </c>
    </row>
    <row r="72" spans="1:6" ht="44.25" customHeight="1" x14ac:dyDescent="0.3">
      <c r="A72" s="240"/>
      <c r="B72" s="314" t="s">
        <v>2637</v>
      </c>
      <c r="C72" s="315"/>
      <c r="D72" s="315"/>
      <c r="E72" s="316"/>
      <c r="F72" s="22">
        <v>2650</v>
      </c>
    </row>
    <row r="73" spans="1:6" ht="44.25" customHeight="1" x14ac:dyDescent="0.3">
      <c r="A73" s="239"/>
      <c r="B73" s="314" t="s">
        <v>2638</v>
      </c>
      <c r="C73" s="315"/>
      <c r="D73" s="315"/>
      <c r="E73" s="316"/>
      <c r="F73" s="22">
        <v>3150</v>
      </c>
    </row>
    <row r="74" spans="1:6" ht="44.25" customHeight="1" x14ac:dyDescent="0.3">
      <c r="A74" s="240"/>
      <c r="B74" s="314" t="s">
        <v>2639</v>
      </c>
      <c r="C74" s="315"/>
      <c r="D74" s="315"/>
      <c r="E74" s="316"/>
      <c r="F74" s="22" t="s">
        <v>1333</v>
      </c>
    </row>
    <row r="75" spans="1:6" ht="44.25" customHeight="1" x14ac:dyDescent="0.3">
      <c r="A75" s="239"/>
      <c r="B75" s="314" t="s">
        <v>2640</v>
      </c>
      <c r="C75" s="315"/>
      <c r="D75" s="315"/>
      <c r="E75" s="316"/>
      <c r="F75" s="22" t="s">
        <v>1333</v>
      </c>
    </row>
    <row r="76" spans="1:6" ht="44.25" customHeight="1" x14ac:dyDescent="0.3">
      <c r="A76" s="240"/>
      <c r="B76" s="314" t="s">
        <v>1458</v>
      </c>
      <c r="C76" s="315"/>
      <c r="D76" s="315"/>
      <c r="E76" s="316"/>
      <c r="F76" s="22">
        <v>3500</v>
      </c>
    </row>
    <row r="77" spans="1:6" ht="44.25" customHeight="1" x14ac:dyDescent="0.3">
      <c r="A77" s="265"/>
      <c r="B77" s="314" t="s">
        <v>1459</v>
      </c>
      <c r="C77" s="315"/>
      <c r="D77" s="315"/>
      <c r="E77" s="316"/>
      <c r="F77" s="22">
        <v>3500</v>
      </c>
    </row>
    <row r="78" spans="1:6" x14ac:dyDescent="0.3">
      <c r="A78" s="241"/>
      <c r="B78" s="241"/>
      <c r="C78" s="241"/>
      <c r="D78" s="241"/>
      <c r="E78" s="241"/>
      <c r="F78" s="1"/>
    </row>
    <row r="79" spans="1:6" x14ac:dyDescent="0.3">
      <c r="A79" s="12" t="s">
        <v>1619</v>
      </c>
      <c r="D79" s="2"/>
      <c r="F79" s="1"/>
    </row>
    <row r="80" spans="1:6" x14ac:dyDescent="0.3">
      <c r="A80" s="12"/>
      <c r="D80" s="2"/>
      <c r="F80" s="1"/>
    </row>
    <row r="81" spans="1:1" x14ac:dyDescent="0.3">
      <c r="A81" s="10" t="s">
        <v>1218</v>
      </c>
    </row>
    <row r="82" spans="1:1" x14ac:dyDescent="0.3">
      <c r="A82" s="10"/>
    </row>
    <row r="83" spans="1:1" x14ac:dyDescent="0.3">
      <c r="A83" s="14" t="s">
        <v>1217</v>
      </c>
    </row>
  </sheetData>
  <sheetProtection password="CF66" sheet="1" objects="1" scenarios="1"/>
  <mergeCells count="87">
    <mergeCell ref="A14:F14"/>
    <mergeCell ref="A15:E16"/>
    <mergeCell ref="F15:F16"/>
    <mergeCell ref="A1:F1"/>
    <mergeCell ref="A2:F2"/>
    <mergeCell ref="A3:F3"/>
    <mergeCell ref="A5:F6"/>
    <mergeCell ref="A9:F9"/>
    <mergeCell ref="A10:A11"/>
    <mergeCell ref="B10:D10"/>
    <mergeCell ref="E10:E11"/>
    <mergeCell ref="F10:F11"/>
    <mergeCell ref="A25:F25"/>
    <mergeCell ref="A29:A30"/>
    <mergeCell ref="B29:B30"/>
    <mergeCell ref="C29:C30"/>
    <mergeCell ref="A21:F21"/>
    <mergeCell ref="A22:E23"/>
    <mergeCell ref="F22:F23"/>
    <mergeCell ref="B24:E24"/>
    <mergeCell ref="B35:B36"/>
    <mergeCell ref="A35:A36"/>
    <mergeCell ref="C35:C36"/>
    <mergeCell ref="A31:A32"/>
    <mergeCell ref="B31:B32"/>
    <mergeCell ref="C31:C32"/>
    <mergeCell ref="A33:A34"/>
    <mergeCell ref="B33:B34"/>
    <mergeCell ref="C33:C34"/>
    <mergeCell ref="A39:A40"/>
    <mergeCell ref="B39:B40"/>
    <mergeCell ref="C39:C40"/>
    <mergeCell ref="A37:A38"/>
    <mergeCell ref="B37:B38"/>
    <mergeCell ref="C37:C38"/>
    <mergeCell ref="A41:A42"/>
    <mergeCell ref="B41:B42"/>
    <mergeCell ref="C41:C42"/>
    <mergeCell ref="A43:A44"/>
    <mergeCell ref="B43:B44"/>
    <mergeCell ref="C43:C44"/>
    <mergeCell ref="A45:A46"/>
    <mergeCell ref="B45:B46"/>
    <mergeCell ref="C45:C46"/>
    <mergeCell ref="A47:A48"/>
    <mergeCell ref="B47:B48"/>
    <mergeCell ref="C47:C48"/>
    <mergeCell ref="A49:A50"/>
    <mergeCell ref="B49:B50"/>
    <mergeCell ref="C49:C50"/>
    <mergeCell ref="A51:A52"/>
    <mergeCell ref="B51:B52"/>
    <mergeCell ref="C51:C52"/>
    <mergeCell ref="A57:F57"/>
    <mergeCell ref="A53:A54"/>
    <mergeCell ref="B53:B54"/>
    <mergeCell ref="C53:C54"/>
    <mergeCell ref="A55:A56"/>
    <mergeCell ref="B55:B56"/>
    <mergeCell ref="C55:C56"/>
    <mergeCell ref="B70:E70"/>
    <mergeCell ref="A63:E63"/>
    <mergeCell ref="A64:E64"/>
    <mergeCell ref="A58:F58"/>
    <mergeCell ref="A59:E60"/>
    <mergeCell ref="F59:F60"/>
    <mergeCell ref="A65:F65"/>
    <mergeCell ref="A66:E67"/>
    <mergeCell ref="F66:F67"/>
    <mergeCell ref="B68:E68"/>
    <mergeCell ref="B69:E69"/>
    <mergeCell ref="B77:E77"/>
    <mergeCell ref="A17:E17"/>
    <mergeCell ref="A18:E18"/>
    <mergeCell ref="A19:E19"/>
    <mergeCell ref="A20:E20"/>
    <mergeCell ref="A27:A28"/>
    <mergeCell ref="B27:B28"/>
    <mergeCell ref="C27:C28"/>
    <mergeCell ref="A61:E61"/>
    <mergeCell ref="A62:E62"/>
    <mergeCell ref="B71:E71"/>
    <mergeCell ref="B72:E72"/>
    <mergeCell ref="B73:E73"/>
    <mergeCell ref="B74:E74"/>
    <mergeCell ref="B75:E75"/>
    <mergeCell ref="B76:E76"/>
  </mergeCells>
  <hyperlinks>
    <hyperlink ref="G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3" fitToHeight="0" orientation="portrait" r:id="rId1"/>
  <headerFooter alignWithMargins="0">
    <oddFooter>&amp;L&amp;"Bookman Old Style,обычный"* Цены со склада в Казани, без учёта НДС.
&amp;"Bookman Old Style,полужирный"ООО "ТеплоАвтоматика", 420015, г.Казань,ул.Гоголя,27а, оф. 3 тел./факс(843)2388105, 2644105, teploavt@bk.ru</oddFooter>
  </headerFooter>
  <rowBreaks count="1" manualBreakCount="1">
    <brk id="50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09"/>
  <sheetViews>
    <sheetView zoomScaleNormal="100" zoomScaleSheetLayoutView="100" workbookViewId="0">
      <pane ySplit="8" topLeftCell="A9" activePane="bottomLeft" state="frozen"/>
      <selection activeCell="H10" sqref="H10"/>
      <selection pane="bottomLeft" sqref="A1:J1"/>
    </sheetView>
  </sheetViews>
  <sheetFormatPr defaultRowHeight="15" x14ac:dyDescent="0.3"/>
  <cols>
    <col min="1" max="1" width="15.7109375" style="198" customWidth="1"/>
    <col min="2" max="2" width="5.7109375" style="217" customWidth="1"/>
    <col min="3" max="3" width="15.85546875" style="217" hidden="1" customWidth="1"/>
    <col min="4" max="4" width="12.140625" style="198" customWidth="1"/>
    <col min="5" max="5" width="16.42578125" style="218" customWidth="1"/>
    <col min="6" max="6" width="75" style="219" customWidth="1"/>
    <col min="7" max="7" width="11.42578125" style="220" customWidth="1"/>
    <col min="8" max="8" width="11.42578125" style="189" customWidth="1"/>
    <col min="9" max="9" width="11.42578125" style="221" customWidth="1"/>
    <col min="10" max="10" width="12.140625" style="183" customWidth="1"/>
    <col min="11" max="11" width="12.28515625" style="183" bestFit="1" customWidth="1"/>
    <col min="12" max="16384" width="9.140625" style="183"/>
  </cols>
  <sheetData>
    <row r="1" spans="1:11" ht="45" x14ac:dyDescent="0.3">
      <c r="A1" s="398" t="s">
        <v>900</v>
      </c>
      <c r="B1" s="398"/>
      <c r="C1" s="398"/>
      <c r="D1" s="398"/>
      <c r="E1" s="398"/>
      <c r="F1" s="398"/>
      <c r="G1" s="398"/>
      <c r="H1" s="398"/>
      <c r="I1" s="398"/>
      <c r="J1" s="398"/>
      <c r="K1" s="182" t="s">
        <v>1215</v>
      </c>
    </row>
    <row r="2" spans="1:11" ht="19.5" hidden="1" x14ac:dyDescent="0.3">
      <c r="A2" s="399" t="s">
        <v>901</v>
      </c>
      <c r="B2" s="399"/>
      <c r="C2" s="399"/>
      <c r="D2" s="399"/>
      <c r="E2" s="399"/>
      <c r="F2" s="399"/>
      <c r="G2" s="399"/>
      <c r="H2" s="399"/>
      <c r="I2" s="399"/>
      <c r="J2" s="399"/>
    </row>
    <row r="3" spans="1:11" ht="16.5" x14ac:dyDescent="0.3">
      <c r="A3" s="400" t="s">
        <v>2715</v>
      </c>
      <c r="B3" s="400"/>
      <c r="C3" s="400"/>
      <c r="D3" s="400"/>
      <c r="E3" s="400"/>
      <c r="F3" s="400"/>
      <c r="G3" s="400"/>
      <c r="H3" s="400"/>
      <c r="I3" s="400"/>
      <c r="J3" s="400"/>
    </row>
    <row r="5" spans="1:11" ht="54.75" customHeight="1" x14ac:dyDescent="0.3">
      <c r="A5" s="401" t="s">
        <v>1235</v>
      </c>
      <c r="B5" s="401"/>
      <c r="C5" s="401"/>
      <c r="D5" s="401"/>
      <c r="E5" s="401"/>
      <c r="F5" s="401"/>
      <c r="G5" s="401"/>
      <c r="H5" s="401"/>
      <c r="I5" s="401"/>
      <c r="J5" s="401"/>
    </row>
    <row r="6" spans="1:11" ht="18" customHeight="1" thickBot="1" x14ac:dyDescent="0.35">
      <c r="A6" s="184"/>
      <c r="B6" s="185"/>
      <c r="C6" s="185"/>
      <c r="D6" s="185"/>
      <c r="E6" s="186"/>
      <c r="F6" s="187"/>
      <c r="G6" s="188"/>
      <c r="I6" s="393">
        <v>44602</v>
      </c>
      <c r="J6" s="393"/>
    </row>
    <row r="7" spans="1:11" ht="18" customHeight="1" x14ac:dyDescent="0.3">
      <c r="A7" s="184"/>
      <c r="B7" s="184"/>
      <c r="C7" s="184"/>
      <c r="D7" s="190"/>
      <c r="E7" s="191"/>
      <c r="F7" s="192"/>
      <c r="G7" s="193"/>
      <c r="I7" s="91">
        <v>80.98</v>
      </c>
      <c r="J7" s="117" t="s">
        <v>1213</v>
      </c>
    </row>
    <row r="8" spans="1:11" s="198" customFormat="1" ht="47.25" x14ac:dyDescent="0.2">
      <c r="A8" s="194" t="s">
        <v>660</v>
      </c>
      <c r="B8" s="194" t="s">
        <v>850</v>
      </c>
      <c r="C8" s="195"/>
      <c r="D8" s="196" t="s">
        <v>851</v>
      </c>
      <c r="E8" s="196" t="s">
        <v>255</v>
      </c>
      <c r="F8" s="196" t="s">
        <v>389</v>
      </c>
      <c r="G8" s="197" t="s">
        <v>1473</v>
      </c>
      <c r="H8" s="197" t="s">
        <v>1474</v>
      </c>
      <c r="I8" s="196" t="s">
        <v>1504</v>
      </c>
      <c r="J8" s="196" t="s">
        <v>1454</v>
      </c>
    </row>
    <row r="9" spans="1:11" ht="52.5" customHeight="1" x14ac:dyDescent="0.3">
      <c r="A9" s="394" t="s">
        <v>902</v>
      </c>
      <c r="B9" s="394"/>
      <c r="C9" s="394"/>
      <c r="D9" s="394"/>
      <c r="E9" s="394"/>
      <c r="F9" s="394"/>
      <c r="G9" s="394"/>
      <c r="H9" s="394"/>
      <c r="I9" s="394"/>
      <c r="J9" s="394"/>
    </row>
    <row r="10" spans="1:11" ht="15.75" x14ac:dyDescent="0.3">
      <c r="A10" s="335" t="s">
        <v>391</v>
      </c>
      <c r="B10" s="336"/>
      <c r="C10" s="336"/>
      <c r="D10" s="336"/>
      <c r="E10" s="336"/>
      <c r="F10" s="336"/>
      <c r="G10" s="336"/>
      <c r="H10" s="336"/>
      <c r="I10" s="336"/>
      <c r="J10" s="337"/>
    </row>
    <row r="11" spans="1:11" x14ac:dyDescent="0.3">
      <c r="A11" s="340" t="s">
        <v>1488</v>
      </c>
      <c r="B11" s="342" t="s">
        <v>1489</v>
      </c>
      <c r="C11" s="199" t="s">
        <v>874</v>
      </c>
      <c r="D11" s="199">
        <v>400</v>
      </c>
      <c r="E11" s="200" t="s">
        <v>86</v>
      </c>
      <c r="F11" s="201" t="s">
        <v>699</v>
      </c>
      <c r="G11" s="202">
        <f>VLOOKUP(E11,Belimo!$A:$B,2,FALSE)</f>
        <v>296</v>
      </c>
      <c r="H11" s="202">
        <f>VLOOKUP("H611R",Belimo!$A:$B,2,FALSE)</f>
        <v>299</v>
      </c>
      <c r="I11" s="203">
        <f t="shared" ref="I11:I19" si="0">G11+H11</f>
        <v>595</v>
      </c>
      <c r="J11" s="204">
        <f>$I$7*I11</f>
        <v>48183.100000000006</v>
      </c>
    </row>
    <row r="12" spans="1:11" x14ac:dyDescent="0.3">
      <c r="A12" s="341"/>
      <c r="B12" s="343"/>
      <c r="C12" s="199" t="s">
        <v>874</v>
      </c>
      <c r="D12" s="199">
        <v>400</v>
      </c>
      <c r="E12" s="205" t="s">
        <v>85</v>
      </c>
      <c r="F12" s="201" t="s">
        <v>698</v>
      </c>
      <c r="G12" s="202">
        <f>VLOOKUP(E12,Belimo!$A:$B,2,FALSE)</f>
        <v>296</v>
      </c>
      <c r="H12" s="202">
        <f>VLOOKUP("H611R",Belimo!$A:$B,2,FALSE)</f>
        <v>299</v>
      </c>
      <c r="I12" s="203">
        <f t="shared" si="0"/>
        <v>595</v>
      </c>
      <c r="J12" s="204">
        <f t="shared" ref="J12:J75" si="1">$I$7*I12</f>
        <v>48183.100000000006</v>
      </c>
    </row>
    <row r="13" spans="1:11" x14ac:dyDescent="0.3">
      <c r="A13" s="341"/>
      <c r="B13" s="343"/>
      <c r="C13" s="199" t="s">
        <v>874</v>
      </c>
      <c r="D13" s="199">
        <v>400</v>
      </c>
      <c r="E13" s="205" t="s">
        <v>90</v>
      </c>
      <c r="F13" s="201" t="s">
        <v>661</v>
      </c>
      <c r="G13" s="202">
        <f>VLOOKUP(E13,Belimo!$A:$B,2,FALSE)</f>
        <v>313</v>
      </c>
      <c r="H13" s="202">
        <f>VLOOKUP("H611R",Belimo!$A:$B,2,FALSE)</f>
        <v>299</v>
      </c>
      <c r="I13" s="203">
        <f t="shared" si="0"/>
        <v>612</v>
      </c>
      <c r="J13" s="204">
        <f t="shared" si="1"/>
        <v>49559.76</v>
      </c>
    </row>
    <row r="14" spans="1:11" x14ac:dyDescent="0.3">
      <c r="A14" s="341"/>
      <c r="B14" s="343"/>
      <c r="C14" s="199" t="s">
        <v>874</v>
      </c>
      <c r="D14" s="199">
        <v>400</v>
      </c>
      <c r="E14" s="205" t="s">
        <v>88</v>
      </c>
      <c r="F14" s="201" t="s">
        <v>662</v>
      </c>
      <c r="G14" s="202">
        <f>VLOOKUP(E14,Belimo!$A:$B,2,FALSE)</f>
        <v>313</v>
      </c>
      <c r="H14" s="202">
        <f>VLOOKUP("H611R",Belimo!$A:$B,2,FALSE)</f>
        <v>299</v>
      </c>
      <c r="I14" s="203">
        <f t="shared" si="0"/>
        <v>612</v>
      </c>
      <c r="J14" s="204">
        <f t="shared" si="1"/>
        <v>49559.76</v>
      </c>
    </row>
    <row r="15" spans="1:11" x14ac:dyDescent="0.3">
      <c r="A15" s="341"/>
      <c r="B15" s="343"/>
      <c r="C15" s="199" t="s">
        <v>874</v>
      </c>
      <c r="D15" s="199">
        <v>400</v>
      </c>
      <c r="E15" s="205" t="s">
        <v>663</v>
      </c>
      <c r="F15" s="201" t="s">
        <v>664</v>
      </c>
      <c r="G15" s="202">
        <f>VLOOKUP(E15,Belimo!$A:$B,2,FALSE)</f>
        <v>419</v>
      </c>
      <c r="H15" s="202">
        <f>VLOOKUP("H611R",Belimo!$A:$B,2,FALSE)</f>
        <v>299</v>
      </c>
      <c r="I15" s="203">
        <f t="shared" si="0"/>
        <v>718</v>
      </c>
      <c r="J15" s="204">
        <f t="shared" si="1"/>
        <v>58143.64</v>
      </c>
    </row>
    <row r="16" spans="1:11" x14ac:dyDescent="0.3">
      <c r="A16" s="341"/>
      <c r="B16" s="343"/>
      <c r="C16" s="199" t="s">
        <v>874</v>
      </c>
      <c r="D16" s="199">
        <v>400</v>
      </c>
      <c r="E16" s="205" t="s">
        <v>665</v>
      </c>
      <c r="F16" s="201" t="s">
        <v>666</v>
      </c>
      <c r="G16" s="202">
        <f>VLOOKUP(E16,Belimo!$A:$B,2,FALSE)</f>
        <v>620</v>
      </c>
      <c r="H16" s="202">
        <f>VLOOKUP("H611R",Belimo!$A:$B,2,FALSE)</f>
        <v>299</v>
      </c>
      <c r="I16" s="203">
        <f t="shared" si="0"/>
        <v>919</v>
      </c>
      <c r="J16" s="204">
        <f t="shared" si="1"/>
        <v>74420.62000000001</v>
      </c>
    </row>
    <row r="17" spans="1:10" x14ac:dyDescent="0.3">
      <c r="A17" s="341"/>
      <c r="B17" s="343"/>
      <c r="C17" s="199" t="s">
        <v>874</v>
      </c>
      <c r="D17" s="199">
        <v>400</v>
      </c>
      <c r="E17" s="205" t="s">
        <v>95</v>
      </c>
      <c r="F17" s="201" t="s">
        <v>667</v>
      </c>
      <c r="G17" s="202">
        <f>VLOOKUP(E17,Belimo!$A:$B,2,FALSE)</f>
        <v>636</v>
      </c>
      <c r="H17" s="202">
        <f>VLOOKUP("H611R",Belimo!$A:$B,2,FALSE)</f>
        <v>299</v>
      </c>
      <c r="I17" s="203">
        <f t="shared" si="0"/>
        <v>935</v>
      </c>
      <c r="J17" s="204">
        <f t="shared" si="1"/>
        <v>75716.3</v>
      </c>
    </row>
    <row r="18" spans="1:10" ht="30" x14ac:dyDescent="0.3">
      <c r="A18" s="341"/>
      <c r="B18" s="343"/>
      <c r="C18" s="199" t="s">
        <v>874</v>
      </c>
      <c r="D18" s="199">
        <v>400</v>
      </c>
      <c r="E18" s="205" t="s">
        <v>98</v>
      </c>
      <c r="F18" s="201" t="s">
        <v>668</v>
      </c>
      <c r="G18" s="202">
        <f>VLOOKUP(E18,Belimo!$A:$B,2,FALSE)</f>
        <v>665</v>
      </c>
      <c r="H18" s="202">
        <f>VLOOKUP("H611R",Belimo!$A:$B,2,FALSE)</f>
        <v>299</v>
      </c>
      <c r="I18" s="203">
        <f t="shared" si="0"/>
        <v>964</v>
      </c>
      <c r="J18" s="204">
        <f t="shared" si="1"/>
        <v>78064.72</v>
      </c>
    </row>
    <row r="19" spans="1:10" ht="30" x14ac:dyDescent="0.3">
      <c r="A19" s="341"/>
      <c r="B19" s="344"/>
      <c r="C19" s="199" t="s">
        <v>874</v>
      </c>
      <c r="D19" s="199">
        <v>400</v>
      </c>
      <c r="E19" s="205" t="s">
        <v>97</v>
      </c>
      <c r="F19" s="201" t="s">
        <v>669</v>
      </c>
      <c r="G19" s="202">
        <f>VLOOKUP(E19,Belimo!$A:$B,2,FALSE)</f>
        <v>665</v>
      </c>
      <c r="H19" s="202">
        <f>VLOOKUP("H611R",Belimo!$A:$B,2,FALSE)</f>
        <v>299</v>
      </c>
      <c r="I19" s="203">
        <f t="shared" si="0"/>
        <v>964</v>
      </c>
      <c r="J19" s="204">
        <f t="shared" si="1"/>
        <v>78064.72</v>
      </c>
    </row>
    <row r="20" spans="1:10" ht="15.75" x14ac:dyDescent="0.3">
      <c r="A20" s="329" t="s">
        <v>392</v>
      </c>
      <c r="B20" s="330"/>
      <c r="C20" s="330"/>
      <c r="D20" s="330"/>
      <c r="E20" s="330"/>
      <c r="F20" s="330"/>
      <c r="G20" s="330"/>
      <c r="H20" s="330"/>
      <c r="I20" s="330"/>
      <c r="J20" s="331"/>
    </row>
    <row r="21" spans="1:10" x14ac:dyDescent="0.3">
      <c r="A21" s="338" t="s">
        <v>137</v>
      </c>
      <c r="B21" s="339">
        <v>6.3</v>
      </c>
      <c r="C21" s="206" t="s">
        <v>137</v>
      </c>
      <c r="D21" s="199">
        <v>400</v>
      </c>
      <c r="E21" s="200" t="s">
        <v>86</v>
      </c>
      <c r="F21" s="201" t="s">
        <v>699</v>
      </c>
      <c r="G21" s="202">
        <f>VLOOKUP(E21,Belimo!$A:$B,2,FALSE)</f>
        <v>296</v>
      </c>
      <c r="H21" s="202">
        <f>VLOOKUP("H620R",Belimo!$A:$B,2,FALSE)</f>
        <v>317</v>
      </c>
      <c r="I21" s="203">
        <f t="shared" ref="I21:I29" si="2">G21+H21</f>
        <v>613</v>
      </c>
      <c r="J21" s="204">
        <f t="shared" si="1"/>
        <v>49640.740000000005</v>
      </c>
    </row>
    <row r="22" spans="1:10" x14ac:dyDescent="0.3">
      <c r="A22" s="338"/>
      <c r="B22" s="339"/>
      <c r="C22" s="206" t="s">
        <v>137</v>
      </c>
      <c r="D22" s="199">
        <v>400</v>
      </c>
      <c r="E22" s="205" t="s">
        <v>85</v>
      </c>
      <c r="F22" s="201" t="s">
        <v>698</v>
      </c>
      <c r="G22" s="202">
        <f>VLOOKUP(E22,Belimo!$A:$B,2,FALSE)</f>
        <v>296</v>
      </c>
      <c r="H22" s="202">
        <f>VLOOKUP("H620R",Belimo!$A:$B,2,FALSE)</f>
        <v>317</v>
      </c>
      <c r="I22" s="203">
        <f t="shared" si="2"/>
        <v>613</v>
      </c>
      <c r="J22" s="204">
        <f t="shared" si="1"/>
        <v>49640.740000000005</v>
      </c>
    </row>
    <row r="23" spans="1:10" x14ac:dyDescent="0.3">
      <c r="A23" s="338"/>
      <c r="B23" s="339"/>
      <c r="C23" s="206" t="s">
        <v>137</v>
      </c>
      <c r="D23" s="199">
        <v>400</v>
      </c>
      <c r="E23" s="205" t="s">
        <v>90</v>
      </c>
      <c r="F23" s="201" t="s">
        <v>661</v>
      </c>
      <c r="G23" s="202">
        <f>VLOOKUP(E23,Belimo!$A:$B,2,FALSE)</f>
        <v>313</v>
      </c>
      <c r="H23" s="202">
        <f>VLOOKUP("H620R",Belimo!$A:$B,2,FALSE)</f>
        <v>317</v>
      </c>
      <c r="I23" s="203">
        <f t="shared" si="2"/>
        <v>630</v>
      </c>
      <c r="J23" s="204">
        <f t="shared" si="1"/>
        <v>51017.4</v>
      </c>
    </row>
    <row r="24" spans="1:10" x14ac:dyDescent="0.3">
      <c r="A24" s="338"/>
      <c r="B24" s="339"/>
      <c r="C24" s="206" t="s">
        <v>137</v>
      </c>
      <c r="D24" s="199">
        <v>400</v>
      </c>
      <c r="E24" s="205" t="s">
        <v>88</v>
      </c>
      <c r="F24" s="201" t="s">
        <v>662</v>
      </c>
      <c r="G24" s="202">
        <f>VLOOKUP(E24,Belimo!$A:$B,2,FALSE)</f>
        <v>313</v>
      </c>
      <c r="H24" s="202">
        <f>VLOOKUP("H620R",Belimo!$A:$B,2,FALSE)</f>
        <v>317</v>
      </c>
      <c r="I24" s="203">
        <f t="shared" si="2"/>
        <v>630</v>
      </c>
      <c r="J24" s="204">
        <f t="shared" si="1"/>
        <v>51017.4</v>
      </c>
    </row>
    <row r="25" spans="1:10" x14ac:dyDescent="0.3">
      <c r="A25" s="338"/>
      <c r="B25" s="339"/>
      <c r="C25" s="206" t="s">
        <v>137</v>
      </c>
      <c r="D25" s="199">
        <v>400</v>
      </c>
      <c r="E25" s="205" t="s">
        <v>663</v>
      </c>
      <c r="F25" s="201" t="s">
        <v>664</v>
      </c>
      <c r="G25" s="202">
        <f>VLOOKUP(E25,Belimo!$A:$B,2,FALSE)</f>
        <v>419</v>
      </c>
      <c r="H25" s="202">
        <f>VLOOKUP("H620R",Belimo!$A:$B,2,FALSE)</f>
        <v>317</v>
      </c>
      <c r="I25" s="203">
        <f t="shared" si="2"/>
        <v>736</v>
      </c>
      <c r="J25" s="204">
        <f t="shared" si="1"/>
        <v>59601.280000000006</v>
      </c>
    </row>
    <row r="26" spans="1:10" x14ac:dyDescent="0.3">
      <c r="A26" s="338"/>
      <c r="B26" s="339"/>
      <c r="C26" s="206" t="s">
        <v>137</v>
      </c>
      <c r="D26" s="199">
        <v>400</v>
      </c>
      <c r="E26" s="205" t="s">
        <v>665</v>
      </c>
      <c r="F26" s="201" t="s">
        <v>666</v>
      </c>
      <c r="G26" s="202">
        <f>VLOOKUP(E26,Belimo!$A:$B,2,FALSE)</f>
        <v>620</v>
      </c>
      <c r="H26" s="202">
        <f>VLOOKUP("H620R",Belimo!$A:$B,2,FALSE)</f>
        <v>317</v>
      </c>
      <c r="I26" s="203">
        <f t="shared" si="2"/>
        <v>937</v>
      </c>
      <c r="J26" s="204">
        <f t="shared" si="1"/>
        <v>75878.260000000009</v>
      </c>
    </row>
    <row r="27" spans="1:10" x14ac:dyDescent="0.3">
      <c r="A27" s="338"/>
      <c r="B27" s="339"/>
      <c r="C27" s="206" t="s">
        <v>137</v>
      </c>
      <c r="D27" s="199">
        <v>400</v>
      </c>
      <c r="E27" s="205" t="s">
        <v>95</v>
      </c>
      <c r="F27" s="201" t="s">
        <v>667</v>
      </c>
      <c r="G27" s="202">
        <f>VLOOKUP(E27,Belimo!$A:$B,2,FALSE)</f>
        <v>636</v>
      </c>
      <c r="H27" s="202">
        <f>VLOOKUP("H620R",Belimo!$A:$B,2,FALSE)</f>
        <v>317</v>
      </c>
      <c r="I27" s="203">
        <f t="shared" si="2"/>
        <v>953</v>
      </c>
      <c r="J27" s="204">
        <f t="shared" si="1"/>
        <v>77173.94</v>
      </c>
    </row>
    <row r="28" spans="1:10" ht="30" x14ac:dyDescent="0.3">
      <c r="A28" s="338"/>
      <c r="B28" s="339"/>
      <c r="C28" s="206" t="s">
        <v>137</v>
      </c>
      <c r="D28" s="199">
        <v>400</v>
      </c>
      <c r="E28" s="205" t="s">
        <v>98</v>
      </c>
      <c r="F28" s="201" t="s">
        <v>668</v>
      </c>
      <c r="G28" s="202">
        <f>VLOOKUP(E28,Belimo!$A:$B,2,FALSE)</f>
        <v>665</v>
      </c>
      <c r="H28" s="202">
        <f>VLOOKUP("H620R",Belimo!$A:$B,2,FALSE)</f>
        <v>317</v>
      </c>
      <c r="I28" s="203">
        <f t="shared" si="2"/>
        <v>982</v>
      </c>
      <c r="J28" s="204">
        <f t="shared" si="1"/>
        <v>79522.36</v>
      </c>
    </row>
    <row r="29" spans="1:10" ht="30" x14ac:dyDescent="0.3">
      <c r="A29" s="338"/>
      <c r="B29" s="339"/>
      <c r="C29" s="206" t="s">
        <v>137</v>
      </c>
      <c r="D29" s="199">
        <v>400</v>
      </c>
      <c r="E29" s="205" t="s">
        <v>97</v>
      </c>
      <c r="F29" s="201" t="s">
        <v>669</v>
      </c>
      <c r="G29" s="202">
        <f>VLOOKUP(E29,Belimo!$A:$B,2,FALSE)</f>
        <v>665</v>
      </c>
      <c r="H29" s="202">
        <f>VLOOKUP("H620R",Belimo!$A:$B,2,FALSE)</f>
        <v>317</v>
      </c>
      <c r="I29" s="203">
        <f t="shared" si="2"/>
        <v>982</v>
      </c>
      <c r="J29" s="204">
        <f t="shared" si="1"/>
        <v>79522.36</v>
      </c>
    </row>
    <row r="30" spans="1:10" ht="15.75" x14ac:dyDescent="0.3">
      <c r="A30" s="329" t="s">
        <v>393</v>
      </c>
      <c r="B30" s="330"/>
      <c r="C30" s="330"/>
      <c r="D30" s="330"/>
      <c r="E30" s="330"/>
      <c r="F30" s="330"/>
      <c r="G30" s="330"/>
      <c r="H30" s="330"/>
      <c r="I30" s="330"/>
      <c r="J30" s="331"/>
    </row>
    <row r="31" spans="1:10" x14ac:dyDescent="0.3">
      <c r="A31" s="338" t="s">
        <v>138</v>
      </c>
      <c r="B31" s="339">
        <v>10</v>
      </c>
      <c r="C31" s="206" t="s">
        <v>138</v>
      </c>
      <c r="D31" s="199">
        <v>400</v>
      </c>
      <c r="E31" s="200" t="s">
        <v>86</v>
      </c>
      <c r="F31" s="201" t="s">
        <v>699</v>
      </c>
      <c r="G31" s="202">
        <f>VLOOKUP(E31,Belimo!$A:$B,2,FALSE)</f>
        <v>296</v>
      </c>
      <c r="H31" s="202">
        <f>VLOOKUP("H625R",Belimo!$A:$B,2,FALSE)</f>
        <v>328</v>
      </c>
      <c r="I31" s="203">
        <f t="shared" ref="I31:I39" si="3">G31+H31</f>
        <v>624</v>
      </c>
      <c r="J31" s="204">
        <f t="shared" si="1"/>
        <v>50531.520000000004</v>
      </c>
    </row>
    <row r="32" spans="1:10" x14ac:dyDescent="0.3">
      <c r="A32" s="338"/>
      <c r="B32" s="339"/>
      <c r="C32" s="206" t="s">
        <v>138</v>
      </c>
      <c r="D32" s="199">
        <v>400</v>
      </c>
      <c r="E32" s="205" t="s">
        <v>85</v>
      </c>
      <c r="F32" s="201" t="s">
        <v>698</v>
      </c>
      <c r="G32" s="202">
        <f>VLOOKUP(E32,Belimo!$A:$B,2,FALSE)</f>
        <v>296</v>
      </c>
      <c r="H32" s="202">
        <f>VLOOKUP("H625R",Belimo!$A:$B,2,FALSE)</f>
        <v>328</v>
      </c>
      <c r="I32" s="203">
        <f t="shared" si="3"/>
        <v>624</v>
      </c>
      <c r="J32" s="204">
        <f t="shared" si="1"/>
        <v>50531.520000000004</v>
      </c>
    </row>
    <row r="33" spans="1:10" x14ac:dyDescent="0.3">
      <c r="A33" s="338"/>
      <c r="B33" s="339"/>
      <c r="C33" s="206" t="s">
        <v>138</v>
      </c>
      <c r="D33" s="199">
        <v>400</v>
      </c>
      <c r="E33" s="205" t="s">
        <v>90</v>
      </c>
      <c r="F33" s="201" t="s">
        <v>661</v>
      </c>
      <c r="G33" s="202">
        <f>VLOOKUP(E33,Belimo!$A:$B,2,FALSE)</f>
        <v>313</v>
      </c>
      <c r="H33" s="202">
        <f>VLOOKUP("H625R",Belimo!$A:$B,2,FALSE)</f>
        <v>328</v>
      </c>
      <c r="I33" s="203">
        <f t="shared" si="3"/>
        <v>641</v>
      </c>
      <c r="J33" s="204">
        <f t="shared" si="1"/>
        <v>51908.18</v>
      </c>
    </row>
    <row r="34" spans="1:10" x14ac:dyDescent="0.3">
      <c r="A34" s="338"/>
      <c r="B34" s="339"/>
      <c r="C34" s="206" t="s">
        <v>138</v>
      </c>
      <c r="D34" s="199">
        <v>400</v>
      </c>
      <c r="E34" s="205" t="s">
        <v>88</v>
      </c>
      <c r="F34" s="201" t="s">
        <v>662</v>
      </c>
      <c r="G34" s="202">
        <f>VLOOKUP(E34,Belimo!$A:$B,2,FALSE)</f>
        <v>313</v>
      </c>
      <c r="H34" s="202">
        <f>VLOOKUP("H625R",Belimo!$A:$B,2,FALSE)</f>
        <v>328</v>
      </c>
      <c r="I34" s="203">
        <f t="shared" si="3"/>
        <v>641</v>
      </c>
      <c r="J34" s="204">
        <f t="shared" si="1"/>
        <v>51908.18</v>
      </c>
    </row>
    <row r="35" spans="1:10" x14ac:dyDescent="0.3">
      <c r="A35" s="338"/>
      <c r="B35" s="339"/>
      <c r="C35" s="206" t="s">
        <v>138</v>
      </c>
      <c r="D35" s="199">
        <v>400</v>
      </c>
      <c r="E35" s="205" t="s">
        <v>663</v>
      </c>
      <c r="F35" s="201" t="s">
        <v>664</v>
      </c>
      <c r="G35" s="202">
        <f>VLOOKUP(E35,Belimo!$A:$B,2,FALSE)</f>
        <v>419</v>
      </c>
      <c r="H35" s="202">
        <f>VLOOKUP("H625R",Belimo!$A:$B,2,FALSE)</f>
        <v>328</v>
      </c>
      <c r="I35" s="203">
        <f t="shared" si="3"/>
        <v>747</v>
      </c>
      <c r="J35" s="204">
        <f t="shared" si="1"/>
        <v>60492.060000000005</v>
      </c>
    </row>
    <row r="36" spans="1:10" x14ac:dyDescent="0.3">
      <c r="A36" s="338"/>
      <c r="B36" s="339"/>
      <c r="C36" s="206" t="s">
        <v>138</v>
      </c>
      <c r="D36" s="199">
        <v>400</v>
      </c>
      <c r="E36" s="205" t="s">
        <v>665</v>
      </c>
      <c r="F36" s="201" t="s">
        <v>666</v>
      </c>
      <c r="G36" s="202">
        <f>VLOOKUP(E36,Belimo!$A:$B,2,FALSE)</f>
        <v>620</v>
      </c>
      <c r="H36" s="202">
        <f>VLOOKUP("H625R",Belimo!$A:$B,2,FALSE)</f>
        <v>328</v>
      </c>
      <c r="I36" s="203">
        <f t="shared" si="3"/>
        <v>948</v>
      </c>
      <c r="J36" s="204">
        <f t="shared" si="1"/>
        <v>76769.040000000008</v>
      </c>
    </row>
    <row r="37" spans="1:10" x14ac:dyDescent="0.3">
      <c r="A37" s="338"/>
      <c r="B37" s="339"/>
      <c r="C37" s="206" t="s">
        <v>138</v>
      </c>
      <c r="D37" s="199">
        <v>400</v>
      </c>
      <c r="E37" s="205" t="s">
        <v>95</v>
      </c>
      <c r="F37" s="201" t="s">
        <v>667</v>
      </c>
      <c r="G37" s="202">
        <f>VLOOKUP(E37,Belimo!$A:$B,2,FALSE)</f>
        <v>636</v>
      </c>
      <c r="H37" s="202">
        <f>VLOOKUP("H625R",Belimo!$A:$B,2,FALSE)</f>
        <v>328</v>
      </c>
      <c r="I37" s="203">
        <f t="shared" si="3"/>
        <v>964</v>
      </c>
      <c r="J37" s="204">
        <f t="shared" si="1"/>
        <v>78064.72</v>
      </c>
    </row>
    <row r="38" spans="1:10" ht="30" x14ac:dyDescent="0.3">
      <c r="A38" s="338"/>
      <c r="B38" s="339"/>
      <c r="C38" s="206" t="s">
        <v>138</v>
      </c>
      <c r="D38" s="199">
        <v>400</v>
      </c>
      <c r="E38" s="205" t="s">
        <v>98</v>
      </c>
      <c r="F38" s="201" t="s">
        <v>668</v>
      </c>
      <c r="G38" s="202">
        <f>VLOOKUP(E38,Belimo!$A:$B,2,FALSE)</f>
        <v>665</v>
      </c>
      <c r="H38" s="202">
        <f>VLOOKUP("H625R",Belimo!$A:$B,2,FALSE)</f>
        <v>328</v>
      </c>
      <c r="I38" s="203">
        <f t="shared" si="3"/>
        <v>993</v>
      </c>
      <c r="J38" s="204">
        <f t="shared" si="1"/>
        <v>80413.14</v>
      </c>
    </row>
    <row r="39" spans="1:10" ht="30" x14ac:dyDescent="0.3">
      <c r="A39" s="338"/>
      <c r="B39" s="339"/>
      <c r="C39" s="206" t="s">
        <v>138</v>
      </c>
      <c r="D39" s="199">
        <v>400</v>
      </c>
      <c r="E39" s="205" t="s">
        <v>97</v>
      </c>
      <c r="F39" s="201" t="s">
        <v>669</v>
      </c>
      <c r="G39" s="202">
        <f>VLOOKUP(E39,Belimo!$A:$B,2,FALSE)</f>
        <v>665</v>
      </c>
      <c r="H39" s="202">
        <f>VLOOKUP("H625R",Belimo!$A:$B,2,FALSE)</f>
        <v>328</v>
      </c>
      <c r="I39" s="203">
        <f t="shared" si="3"/>
        <v>993</v>
      </c>
      <c r="J39" s="204">
        <f t="shared" si="1"/>
        <v>80413.14</v>
      </c>
    </row>
    <row r="40" spans="1:10" ht="15.75" x14ac:dyDescent="0.3">
      <c r="A40" s="329" t="s">
        <v>394</v>
      </c>
      <c r="B40" s="330"/>
      <c r="C40" s="330"/>
      <c r="D40" s="330"/>
      <c r="E40" s="330"/>
      <c r="F40" s="330"/>
      <c r="G40" s="330"/>
      <c r="H40" s="330"/>
      <c r="I40" s="330"/>
      <c r="J40" s="331"/>
    </row>
    <row r="41" spans="1:10" x14ac:dyDescent="0.3">
      <c r="A41" s="338" t="s">
        <v>139</v>
      </c>
      <c r="B41" s="339">
        <v>16</v>
      </c>
      <c r="C41" s="206" t="s">
        <v>139</v>
      </c>
      <c r="D41" s="206">
        <v>350</v>
      </c>
      <c r="E41" s="200" t="s">
        <v>86</v>
      </c>
      <c r="F41" s="201" t="s">
        <v>699</v>
      </c>
      <c r="G41" s="202">
        <f>VLOOKUP(E41,Belimo!$A:$B,2,FALSE)</f>
        <v>296</v>
      </c>
      <c r="H41" s="202">
        <f>VLOOKUP("H632R",Belimo!$A:$B,2,FALSE)</f>
        <v>372</v>
      </c>
      <c r="I41" s="203">
        <f t="shared" ref="I41:I53" si="4">G41+H41</f>
        <v>668</v>
      </c>
      <c r="J41" s="204">
        <f t="shared" si="1"/>
        <v>54094.64</v>
      </c>
    </row>
    <row r="42" spans="1:10" x14ac:dyDescent="0.3">
      <c r="A42" s="338"/>
      <c r="B42" s="339"/>
      <c r="C42" s="206" t="s">
        <v>139</v>
      </c>
      <c r="D42" s="206">
        <v>350</v>
      </c>
      <c r="E42" s="205" t="s">
        <v>85</v>
      </c>
      <c r="F42" s="201" t="s">
        <v>698</v>
      </c>
      <c r="G42" s="202">
        <f>VLOOKUP(E42,Belimo!$A:$B,2,FALSE)</f>
        <v>296</v>
      </c>
      <c r="H42" s="202">
        <f>VLOOKUP("H632R",Belimo!$A:$B,2,FALSE)</f>
        <v>372</v>
      </c>
      <c r="I42" s="203">
        <f t="shared" si="4"/>
        <v>668</v>
      </c>
      <c r="J42" s="204">
        <f t="shared" si="1"/>
        <v>54094.64</v>
      </c>
    </row>
    <row r="43" spans="1:10" x14ac:dyDescent="0.3">
      <c r="A43" s="338"/>
      <c r="B43" s="339"/>
      <c r="C43" s="206" t="s">
        <v>139</v>
      </c>
      <c r="D43" s="206">
        <v>350</v>
      </c>
      <c r="E43" s="205" t="s">
        <v>90</v>
      </c>
      <c r="F43" s="201" t="s">
        <v>661</v>
      </c>
      <c r="G43" s="202">
        <f>VLOOKUP(E43,Belimo!$A:$B,2,FALSE)</f>
        <v>313</v>
      </c>
      <c r="H43" s="202">
        <f>VLOOKUP("H632R",Belimo!$A:$B,2,FALSE)</f>
        <v>372</v>
      </c>
      <c r="I43" s="203">
        <f t="shared" si="4"/>
        <v>685</v>
      </c>
      <c r="J43" s="204">
        <f t="shared" si="1"/>
        <v>55471.3</v>
      </c>
    </row>
    <row r="44" spans="1:10" x14ac:dyDescent="0.3">
      <c r="A44" s="338"/>
      <c r="B44" s="339"/>
      <c r="C44" s="206" t="s">
        <v>139</v>
      </c>
      <c r="D44" s="206">
        <v>350</v>
      </c>
      <c r="E44" s="205" t="s">
        <v>88</v>
      </c>
      <c r="F44" s="201" t="s">
        <v>662</v>
      </c>
      <c r="G44" s="202">
        <f>VLOOKUP(E44,Belimo!$A:$B,2,FALSE)</f>
        <v>313</v>
      </c>
      <c r="H44" s="202">
        <f>VLOOKUP("H632R",Belimo!$A:$B,2,FALSE)</f>
        <v>372</v>
      </c>
      <c r="I44" s="203">
        <f t="shared" si="4"/>
        <v>685</v>
      </c>
      <c r="J44" s="204">
        <f t="shared" si="1"/>
        <v>55471.3</v>
      </c>
    </row>
    <row r="45" spans="1:10" x14ac:dyDescent="0.3">
      <c r="A45" s="338"/>
      <c r="B45" s="339"/>
      <c r="C45" s="206" t="s">
        <v>139</v>
      </c>
      <c r="D45" s="206">
        <v>400</v>
      </c>
      <c r="E45" s="205" t="s">
        <v>670</v>
      </c>
      <c r="F45" s="201" t="s">
        <v>699</v>
      </c>
      <c r="G45" s="202">
        <f>VLOOKUP(E45,Belimo!$A:$B,2,FALSE)</f>
        <v>393</v>
      </c>
      <c r="H45" s="202">
        <f>VLOOKUP("H632R",Belimo!$A:$B,2,FALSE)</f>
        <v>372</v>
      </c>
      <c r="I45" s="203">
        <f t="shared" si="4"/>
        <v>765</v>
      </c>
      <c r="J45" s="204">
        <f t="shared" si="1"/>
        <v>61949.700000000004</v>
      </c>
    </row>
    <row r="46" spans="1:10" x14ac:dyDescent="0.3">
      <c r="A46" s="338"/>
      <c r="B46" s="339"/>
      <c r="C46" s="206" t="s">
        <v>139</v>
      </c>
      <c r="D46" s="206">
        <v>400</v>
      </c>
      <c r="E46" s="205" t="s">
        <v>671</v>
      </c>
      <c r="F46" s="201" t="s">
        <v>698</v>
      </c>
      <c r="G46" s="202">
        <f>VLOOKUP(E46,Belimo!$A:$B,2,FALSE)</f>
        <v>393</v>
      </c>
      <c r="H46" s="202">
        <f>VLOOKUP("H632R",Belimo!$A:$B,2,FALSE)</f>
        <v>372</v>
      </c>
      <c r="I46" s="203">
        <f t="shared" si="4"/>
        <v>765</v>
      </c>
      <c r="J46" s="204">
        <f t="shared" si="1"/>
        <v>61949.700000000004</v>
      </c>
    </row>
    <row r="47" spans="1:10" x14ac:dyDescent="0.3">
      <c r="A47" s="338"/>
      <c r="B47" s="339"/>
      <c r="C47" s="206" t="s">
        <v>139</v>
      </c>
      <c r="D47" s="206">
        <v>400</v>
      </c>
      <c r="E47" s="205" t="s">
        <v>663</v>
      </c>
      <c r="F47" s="201" t="s">
        <v>664</v>
      </c>
      <c r="G47" s="202">
        <f>VLOOKUP(E47,Belimo!$A:$B,2,FALSE)</f>
        <v>419</v>
      </c>
      <c r="H47" s="202">
        <f>VLOOKUP("H632R",Belimo!$A:$B,2,FALSE)</f>
        <v>372</v>
      </c>
      <c r="I47" s="203">
        <f t="shared" si="4"/>
        <v>791</v>
      </c>
      <c r="J47" s="204">
        <f t="shared" si="1"/>
        <v>64055.18</v>
      </c>
    </row>
    <row r="48" spans="1:10" x14ac:dyDescent="0.3">
      <c r="A48" s="338"/>
      <c r="B48" s="339"/>
      <c r="C48" s="206" t="s">
        <v>139</v>
      </c>
      <c r="D48" s="206">
        <v>400</v>
      </c>
      <c r="E48" s="205" t="s">
        <v>672</v>
      </c>
      <c r="F48" s="201" t="s">
        <v>661</v>
      </c>
      <c r="G48" s="202">
        <f>VLOOKUP(E48,Belimo!$A:$B,2,FALSE)</f>
        <v>415</v>
      </c>
      <c r="H48" s="202">
        <f>VLOOKUP("H632R",Belimo!$A:$B,2,FALSE)</f>
        <v>372</v>
      </c>
      <c r="I48" s="203">
        <f t="shared" si="4"/>
        <v>787</v>
      </c>
      <c r="J48" s="204">
        <f t="shared" si="1"/>
        <v>63731.26</v>
      </c>
    </row>
    <row r="49" spans="1:10" x14ac:dyDescent="0.3">
      <c r="A49" s="338"/>
      <c r="B49" s="339"/>
      <c r="C49" s="206" t="s">
        <v>139</v>
      </c>
      <c r="D49" s="206">
        <v>400</v>
      </c>
      <c r="E49" s="205" t="s">
        <v>673</v>
      </c>
      <c r="F49" s="201" t="s">
        <v>662</v>
      </c>
      <c r="G49" s="202">
        <f>VLOOKUP(E49,Belimo!$A:$B,2,FALSE)</f>
        <v>415</v>
      </c>
      <c r="H49" s="202">
        <f>VLOOKUP("H632R",Belimo!$A:$B,2,FALSE)</f>
        <v>372</v>
      </c>
      <c r="I49" s="203">
        <f t="shared" si="4"/>
        <v>787</v>
      </c>
      <c r="J49" s="204">
        <f t="shared" si="1"/>
        <v>63731.26</v>
      </c>
    </row>
    <row r="50" spans="1:10" x14ac:dyDescent="0.3">
      <c r="A50" s="338"/>
      <c r="B50" s="339"/>
      <c r="C50" s="206" t="s">
        <v>139</v>
      </c>
      <c r="D50" s="206">
        <v>400</v>
      </c>
      <c r="E50" s="205" t="s">
        <v>665</v>
      </c>
      <c r="F50" s="201" t="s">
        <v>666</v>
      </c>
      <c r="G50" s="202">
        <f>VLOOKUP(E50,Belimo!$A:$B,2,FALSE)</f>
        <v>620</v>
      </c>
      <c r="H50" s="202">
        <f>VLOOKUP("H632R",Belimo!$A:$B,2,FALSE)</f>
        <v>372</v>
      </c>
      <c r="I50" s="203">
        <f t="shared" si="4"/>
        <v>992</v>
      </c>
      <c r="J50" s="204">
        <f t="shared" si="1"/>
        <v>80332.160000000003</v>
      </c>
    </row>
    <row r="51" spans="1:10" x14ac:dyDescent="0.3">
      <c r="A51" s="338"/>
      <c r="B51" s="339"/>
      <c r="C51" s="206" t="s">
        <v>139</v>
      </c>
      <c r="D51" s="206">
        <v>400</v>
      </c>
      <c r="E51" s="205" t="s">
        <v>95</v>
      </c>
      <c r="F51" s="201" t="s">
        <v>667</v>
      </c>
      <c r="G51" s="202">
        <f>VLOOKUP(E51,Belimo!$A:$B,2,FALSE)</f>
        <v>636</v>
      </c>
      <c r="H51" s="202">
        <f>VLOOKUP("H632R",Belimo!$A:$B,2,FALSE)</f>
        <v>372</v>
      </c>
      <c r="I51" s="203">
        <f t="shared" si="4"/>
        <v>1008</v>
      </c>
      <c r="J51" s="204">
        <f t="shared" si="1"/>
        <v>81627.840000000011</v>
      </c>
    </row>
    <row r="52" spans="1:10" ht="30" x14ac:dyDescent="0.3">
      <c r="A52" s="338"/>
      <c r="B52" s="339"/>
      <c r="C52" s="206" t="s">
        <v>139</v>
      </c>
      <c r="D52" s="206">
        <v>400</v>
      </c>
      <c r="E52" s="205" t="s">
        <v>98</v>
      </c>
      <c r="F52" s="201" t="s">
        <v>668</v>
      </c>
      <c r="G52" s="202">
        <f>VLOOKUP(E52,Belimo!$A:$B,2,FALSE)</f>
        <v>665</v>
      </c>
      <c r="H52" s="202">
        <f>VLOOKUP("H632R",Belimo!$A:$B,2,FALSE)</f>
        <v>372</v>
      </c>
      <c r="I52" s="203">
        <f t="shared" si="4"/>
        <v>1037</v>
      </c>
      <c r="J52" s="204">
        <f t="shared" si="1"/>
        <v>83976.260000000009</v>
      </c>
    </row>
    <row r="53" spans="1:10" ht="30" x14ac:dyDescent="0.3">
      <c r="A53" s="338"/>
      <c r="B53" s="339"/>
      <c r="C53" s="206" t="s">
        <v>139</v>
      </c>
      <c r="D53" s="206">
        <v>400</v>
      </c>
      <c r="E53" s="205" t="s">
        <v>97</v>
      </c>
      <c r="F53" s="201" t="s">
        <v>669</v>
      </c>
      <c r="G53" s="202">
        <f>VLOOKUP(E53,Belimo!$A:$B,2,FALSE)</f>
        <v>665</v>
      </c>
      <c r="H53" s="202">
        <f>VLOOKUP("H632R",Belimo!$A:$B,2,FALSE)</f>
        <v>372</v>
      </c>
      <c r="I53" s="203">
        <f t="shared" si="4"/>
        <v>1037</v>
      </c>
      <c r="J53" s="204">
        <f t="shared" si="1"/>
        <v>83976.260000000009</v>
      </c>
    </row>
    <row r="54" spans="1:10" x14ac:dyDescent="0.3">
      <c r="A54" s="395" t="s">
        <v>395</v>
      </c>
      <c r="B54" s="396"/>
      <c r="C54" s="396"/>
      <c r="D54" s="396"/>
      <c r="E54" s="396"/>
      <c r="F54" s="396"/>
      <c r="G54" s="396"/>
      <c r="H54" s="396"/>
      <c r="I54" s="396"/>
      <c r="J54" s="397"/>
    </row>
    <row r="55" spans="1:10" x14ac:dyDescent="0.3">
      <c r="A55" s="338" t="s">
        <v>140</v>
      </c>
      <c r="B55" s="339">
        <v>25</v>
      </c>
      <c r="C55" s="206" t="s">
        <v>140</v>
      </c>
      <c r="D55" s="206">
        <v>150</v>
      </c>
      <c r="E55" s="200" t="s">
        <v>86</v>
      </c>
      <c r="F55" s="201" t="s">
        <v>699</v>
      </c>
      <c r="G55" s="202">
        <f>VLOOKUP(E55,Belimo!$A:$B,2,FALSE)</f>
        <v>296</v>
      </c>
      <c r="H55" s="202">
        <f>VLOOKUP("H640R",Belimo!$A:$B,2,FALSE)</f>
        <v>426</v>
      </c>
      <c r="I55" s="203">
        <f t="shared" ref="I55:I67" si="5">G55+H55</f>
        <v>722</v>
      </c>
      <c r="J55" s="204">
        <f t="shared" si="1"/>
        <v>58467.560000000005</v>
      </c>
    </row>
    <row r="56" spans="1:10" x14ac:dyDescent="0.3">
      <c r="A56" s="338"/>
      <c r="B56" s="339"/>
      <c r="C56" s="206" t="s">
        <v>140</v>
      </c>
      <c r="D56" s="206">
        <v>150</v>
      </c>
      <c r="E56" s="205" t="s">
        <v>85</v>
      </c>
      <c r="F56" s="201" t="s">
        <v>698</v>
      </c>
      <c r="G56" s="202">
        <f>VLOOKUP(E56,Belimo!$A:$B,2,FALSE)</f>
        <v>296</v>
      </c>
      <c r="H56" s="202">
        <f>VLOOKUP("H640R",Belimo!$A:$B,2,FALSE)</f>
        <v>426</v>
      </c>
      <c r="I56" s="203">
        <f t="shared" si="5"/>
        <v>722</v>
      </c>
      <c r="J56" s="204">
        <f t="shared" si="1"/>
        <v>58467.560000000005</v>
      </c>
    </row>
    <row r="57" spans="1:10" x14ac:dyDescent="0.3">
      <c r="A57" s="338"/>
      <c r="B57" s="339"/>
      <c r="C57" s="206" t="s">
        <v>140</v>
      </c>
      <c r="D57" s="206">
        <v>150</v>
      </c>
      <c r="E57" s="205" t="s">
        <v>90</v>
      </c>
      <c r="F57" s="201" t="s">
        <v>661</v>
      </c>
      <c r="G57" s="202">
        <f>VLOOKUP(E57,Belimo!$A:$B,2,FALSE)</f>
        <v>313</v>
      </c>
      <c r="H57" s="202">
        <f>VLOOKUP("H640R",Belimo!$A:$B,2,FALSE)</f>
        <v>426</v>
      </c>
      <c r="I57" s="203">
        <f t="shared" si="5"/>
        <v>739</v>
      </c>
      <c r="J57" s="204">
        <f t="shared" si="1"/>
        <v>59844.22</v>
      </c>
    </row>
    <row r="58" spans="1:10" x14ac:dyDescent="0.3">
      <c r="A58" s="338"/>
      <c r="B58" s="339"/>
      <c r="C58" s="206" t="s">
        <v>140</v>
      </c>
      <c r="D58" s="206">
        <v>150</v>
      </c>
      <c r="E58" s="205" t="s">
        <v>88</v>
      </c>
      <c r="F58" s="201" t="s">
        <v>662</v>
      </c>
      <c r="G58" s="202">
        <f>VLOOKUP(E58,Belimo!$A:$B,2,FALSE)</f>
        <v>313</v>
      </c>
      <c r="H58" s="202">
        <f>VLOOKUP("H640R",Belimo!$A:$B,2,FALSE)</f>
        <v>426</v>
      </c>
      <c r="I58" s="203">
        <f t="shared" si="5"/>
        <v>739</v>
      </c>
      <c r="J58" s="204">
        <f t="shared" si="1"/>
        <v>59844.22</v>
      </c>
    </row>
    <row r="59" spans="1:10" x14ac:dyDescent="0.3">
      <c r="A59" s="338"/>
      <c r="B59" s="339"/>
      <c r="C59" s="206" t="s">
        <v>140</v>
      </c>
      <c r="D59" s="206">
        <v>400</v>
      </c>
      <c r="E59" s="205" t="s">
        <v>670</v>
      </c>
      <c r="F59" s="201" t="s">
        <v>699</v>
      </c>
      <c r="G59" s="202">
        <f>VLOOKUP(E59,Belimo!$A:$B,2,FALSE)</f>
        <v>393</v>
      </c>
      <c r="H59" s="202">
        <f>VLOOKUP("H640R",Belimo!$A:$B,2,FALSE)</f>
        <v>426</v>
      </c>
      <c r="I59" s="203">
        <f t="shared" si="5"/>
        <v>819</v>
      </c>
      <c r="J59" s="204">
        <f t="shared" si="1"/>
        <v>66322.62000000001</v>
      </c>
    </row>
    <row r="60" spans="1:10" x14ac:dyDescent="0.3">
      <c r="A60" s="338"/>
      <c r="B60" s="339"/>
      <c r="C60" s="206" t="s">
        <v>140</v>
      </c>
      <c r="D60" s="206">
        <v>400</v>
      </c>
      <c r="E60" s="205" t="s">
        <v>671</v>
      </c>
      <c r="F60" s="201" t="s">
        <v>698</v>
      </c>
      <c r="G60" s="202">
        <f>VLOOKUP(E60,Belimo!$A:$B,2,FALSE)</f>
        <v>393</v>
      </c>
      <c r="H60" s="202">
        <f>VLOOKUP("H640R",Belimo!$A:$B,2,FALSE)</f>
        <v>426</v>
      </c>
      <c r="I60" s="203">
        <f t="shared" si="5"/>
        <v>819</v>
      </c>
      <c r="J60" s="204">
        <f t="shared" si="1"/>
        <v>66322.62000000001</v>
      </c>
    </row>
    <row r="61" spans="1:10" x14ac:dyDescent="0.3">
      <c r="A61" s="338"/>
      <c r="B61" s="339"/>
      <c r="C61" s="206" t="s">
        <v>140</v>
      </c>
      <c r="D61" s="206">
        <v>400</v>
      </c>
      <c r="E61" s="205" t="s">
        <v>663</v>
      </c>
      <c r="F61" s="201" t="s">
        <v>664</v>
      </c>
      <c r="G61" s="202">
        <f>VLOOKUP(E61,Belimo!$A:$B,2,FALSE)</f>
        <v>419</v>
      </c>
      <c r="H61" s="202">
        <f>VLOOKUP("H640R",Belimo!$A:$B,2,FALSE)</f>
        <v>426</v>
      </c>
      <c r="I61" s="203">
        <f t="shared" si="5"/>
        <v>845</v>
      </c>
      <c r="J61" s="204">
        <f t="shared" si="1"/>
        <v>68428.100000000006</v>
      </c>
    </row>
    <row r="62" spans="1:10" x14ac:dyDescent="0.3">
      <c r="A62" s="338"/>
      <c r="B62" s="339"/>
      <c r="C62" s="206" t="s">
        <v>140</v>
      </c>
      <c r="D62" s="206">
        <v>400</v>
      </c>
      <c r="E62" s="205" t="s">
        <v>672</v>
      </c>
      <c r="F62" s="201" t="s">
        <v>661</v>
      </c>
      <c r="G62" s="202">
        <f>VLOOKUP(E62,Belimo!$A:$B,2,FALSE)</f>
        <v>415</v>
      </c>
      <c r="H62" s="202">
        <f>VLOOKUP("H640R",Belimo!$A:$B,2,FALSE)</f>
        <v>426</v>
      </c>
      <c r="I62" s="203">
        <f t="shared" si="5"/>
        <v>841</v>
      </c>
      <c r="J62" s="204">
        <f t="shared" si="1"/>
        <v>68104.180000000008</v>
      </c>
    </row>
    <row r="63" spans="1:10" x14ac:dyDescent="0.3">
      <c r="A63" s="338"/>
      <c r="B63" s="339"/>
      <c r="C63" s="206" t="s">
        <v>140</v>
      </c>
      <c r="D63" s="206">
        <v>400</v>
      </c>
      <c r="E63" s="205" t="s">
        <v>673</v>
      </c>
      <c r="F63" s="201" t="s">
        <v>662</v>
      </c>
      <c r="G63" s="202">
        <f>VLOOKUP(E63,Belimo!$A:$B,2,FALSE)</f>
        <v>415</v>
      </c>
      <c r="H63" s="202">
        <f>VLOOKUP("H640R",Belimo!$A:$B,2,FALSE)</f>
        <v>426</v>
      </c>
      <c r="I63" s="203">
        <f t="shared" si="5"/>
        <v>841</v>
      </c>
      <c r="J63" s="204">
        <f t="shared" si="1"/>
        <v>68104.180000000008</v>
      </c>
    </row>
    <row r="64" spans="1:10" x14ac:dyDescent="0.3">
      <c r="A64" s="338"/>
      <c r="B64" s="339"/>
      <c r="C64" s="206" t="s">
        <v>140</v>
      </c>
      <c r="D64" s="206">
        <v>400</v>
      </c>
      <c r="E64" s="205" t="s">
        <v>665</v>
      </c>
      <c r="F64" s="201" t="s">
        <v>666</v>
      </c>
      <c r="G64" s="202">
        <f>VLOOKUP(E64,Belimo!$A:$B,2,FALSE)</f>
        <v>620</v>
      </c>
      <c r="H64" s="202">
        <f>VLOOKUP("H640R",Belimo!$A:$B,2,FALSE)</f>
        <v>426</v>
      </c>
      <c r="I64" s="203">
        <f t="shared" si="5"/>
        <v>1046</v>
      </c>
      <c r="J64" s="204">
        <f t="shared" si="1"/>
        <v>84705.08</v>
      </c>
    </row>
    <row r="65" spans="1:10" x14ac:dyDescent="0.3">
      <c r="A65" s="338"/>
      <c r="B65" s="339"/>
      <c r="C65" s="206" t="s">
        <v>140</v>
      </c>
      <c r="D65" s="206">
        <v>400</v>
      </c>
      <c r="E65" s="205" t="s">
        <v>95</v>
      </c>
      <c r="F65" s="201" t="s">
        <v>667</v>
      </c>
      <c r="G65" s="202">
        <f>VLOOKUP(E65,Belimo!$A:$B,2,FALSE)</f>
        <v>636</v>
      </c>
      <c r="H65" s="202">
        <f>VLOOKUP("H640R",Belimo!$A:$B,2,FALSE)</f>
        <v>426</v>
      </c>
      <c r="I65" s="203">
        <f t="shared" si="5"/>
        <v>1062</v>
      </c>
      <c r="J65" s="204">
        <f t="shared" si="1"/>
        <v>86000.760000000009</v>
      </c>
    </row>
    <row r="66" spans="1:10" ht="30" x14ac:dyDescent="0.3">
      <c r="A66" s="338"/>
      <c r="B66" s="339"/>
      <c r="C66" s="206" t="s">
        <v>140</v>
      </c>
      <c r="D66" s="206">
        <v>400</v>
      </c>
      <c r="E66" s="205" t="s">
        <v>98</v>
      </c>
      <c r="F66" s="201" t="s">
        <v>668</v>
      </c>
      <c r="G66" s="202">
        <f>VLOOKUP(E66,Belimo!$A:$B,2,FALSE)</f>
        <v>665</v>
      </c>
      <c r="H66" s="202">
        <f>VLOOKUP("H640R",Belimo!$A:$B,2,FALSE)</f>
        <v>426</v>
      </c>
      <c r="I66" s="203">
        <f t="shared" si="5"/>
        <v>1091</v>
      </c>
      <c r="J66" s="204">
        <f t="shared" si="1"/>
        <v>88349.180000000008</v>
      </c>
    </row>
    <row r="67" spans="1:10" ht="30" x14ac:dyDescent="0.3">
      <c r="A67" s="338"/>
      <c r="B67" s="339"/>
      <c r="C67" s="206" t="s">
        <v>140</v>
      </c>
      <c r="D67" s="206">
        <v>400</v>
      </c>
      <c r="E67" s="205" t="s">
        <v>97</v>
      </c>
      <c r="F67" s="201" t="s">
        <v>669</v>
      </c>
      <c r="G67" s="202">
        <f>VLOOKUP(E67,Belimo!$A:$B,2,FALSE)</f>
        <v>665</v>
      </c>
      <c r="H67" s="202">
        <f>VLOOKUP("H640R",Belimo!$A:$B,2,FALSE)</f>
        <v>426</v>
      </c>
      <c r="I67" s="203">
        <f t="shared" si="5"/>
        <v>1091</v>
      </c>
      <c r="J67" s="204">
        <f t="shared" si="1"/>
        <v>88349.180000000008</v>
      </c>
    </row>
    <row r="68" spans="1:10" x14ac:dyDescent="0.3">
      <c r="A68" s="395" t="s">
        <v>396</v>
      </c>
      <c r="B68" s="396"/>
      <c r="C68" s="396"/>
      <c r="D68" s="396"/>
      <c r="E68" s="396"/>
      <c r="F68" s="396"/>
      <c r="G68" s="396"/>
      <c r="H68" s="396"/>
      <c r="I68" s="396"/>
      <c r="J68" s="397"/>
    </row>
    <row r="69" spans="1:10" x14ac:dyDescent="0.3">
      <c r="A69" s="338" t="s">
        <v>141</v>
      </c>
      <c r="B69" s="339">
        <v>40</v>
      </c>
      <c r="C69" s="206" t="s">
        <v>141</v>
      </c>
      <c r="D69" s="206">
        <v>300</v>
      </c>
      <c r="E69" s="205" t="s">
        <v>670</v>
      </c>
      <c r="F69" s="201" t="s">
        <v>699</v>
      </c>
      <c r="G69" s="202">
        <f>VLOOKUP(E69,Belimo!$A:$B,2,FALSE)</f>
        <v>393</v>
      </c>
      <c r="H69" s="202">
        <f>VLOOKUP("H650R",Belimo!$A:$B,2,FALSE)</f>
        <v>526</v>
      </c>
      <c r="I69" s="203">
        <f t="shared" ref="I69:I81" si="6">G69+H69</f>
        <v>919</v>
      </c>
      <c r="J69" s="204">
        <f t="shared" si="1"/>
        <v>74420.62000000001</v>
      </c>
    </row>
    <row r="70" spans="1:10" x14ac:dyDescent="0.3">
      <c r="A70" s="338"/>
      <c r="B70" s="339"/>
      <c r="C70" s="206" t="s">
        <v>141</v>
      </c>
      <c r="D70" s="206">
        <v>300</v>
      </c>
      <c r="E70" s="205" t="s">
        <v>671</v>
      </c>
      <c r="F70" s="201" t="s">
        <v>698</v>
      </c>
      <c r="G70" s="202">
        <f>VLOOKUP(E70,Belimo!$A:$B,2,FALSE)</f>
        <v>393</v>
      </c>
      <c r="H70" s="202">
        <f>VLOOKUP("H650R",Belimo!$A:$B,2,FALSE)</f>
        <v>526</v>
      </c>
      <c r="I70" s="203">
        <f t="shared" si="6"/>
        <v>919</v>
      </c>
      <c r="J70" s="204">
        <f t="shared" si="1"/>
        <v>74420.62000000001</v>
      </c>
    </row>
    <row r="71" spans="1:10" x14ac:dyDescent="0.3">
      <c r="A71" s="338"/>
      <c r="B71" s="339"/>
      <c r="C71" s="206" t="s">
        <v>141</v>
      </c>
      <c r="D71" s="206">
        <v>300</v>
      </c>
      <c r="E71" s="205" t="s">
        <v>663</v>
      </c>
      <c r="F71" s="201" t="s">
        <v>664</v>
      </c>
      <c r="G71" s="202">
        <f>VLOOKUP(E71,Belimo!$A:$B,2,FALSE)</f>
        <v>419</v>
      </c>
      <c r="H71" s="202">
        <f>VLOOKUP("H650R",Belimo!$A:$B,2,FALSE)</f>
        <v>526</v>
      </c>
      <c r="I71" s="203">
        <f t="shared" si="6"/>
        <v>945</v>
      </c>
      <c r="J71" s="204">
        <f t="shared" si="1"/>
        <v>76526.100000000006</v>
      </c>
    </row>
    <row r="72" spans="1:10" x14ac:dyDescent="0.3">
      <c r="A72" s="338"/>
      <c r="B72" s="339"/>
      <c r="C72" s="206" t="s">
        <v>141</v>
      </c>
      <c r="D72" s="206">
        <v>300</v>
      </c>
      <c r="E72" s="205" t="s">
        <v>672</v>
      </c>
      <c r="F72" s="201" t="s">
        <v>661</v>
      </c>
      <c r="G72" s="202">
        <f>VLOOKUP(E72,Belimo!$A:$B,2,FALSE)</f>
        <v>415</v>
      </c>
      <c r="H72" s="202">
        <f>VLOOKUP("H650R",Belimo!$A:$B,2,FALSE)</f>
        <v>526</v>
      </c>
      <c r="I72" s="203">
        <f t="shared" si="6"/>
        <v>941</v>
      </c>
      <c r="J72" s="204">
        <f t="shared" si="1"/>
        <v>76202.180000000008</v>
      </c>
    </row>
    <row r="73" spans="1:10" x14ac:dyDescent="0.3">
      <c r="A73" s="338"/>
      <c r="B73" s="339"/>
      <c r="C73" s="206" t="s">
        <v>141</v>
      </c>
      <c r="D73" s="206">
        <v>300</v>
      </c>
      <c r="E73" s="205" t="s">
        <v>673</v>
      </c>
      <c r="F73" s="201" t="s">
        <v>662</v>
      </c>
      <c r="G73" s="202">
        <f>VLOOKUP(E73,Belimo!$A:$B,2,FALSE)</f>
        <v>415</v>
      </c>
      <c r="H73" s="202">
        <f>VLOOKUP("H650R",Belimo!$A:$B,2,FALSE)</f>
        <v>526</v>
      </c>
      <c r="I73" s="203">
        <f t="shared" si="6"/>
        <v>941</v>
      </c>
      <c r="J73" s="204">
        <f t="shared" si="1"/>
        <v>76202.180000000008</v>
      </c>
    </row>
    <row r="74" spans="1:10" x14ac:dyDescent="0.3">
      <c r="A74" s="338"/>
      <c r="B74" s="339"/>
      <c r="C74" s="206" t="s">
        <v>141</v>
      </c>
      <c r="D74" s="206">
        <v>300</v>
      </c>
      <c r="E74" s="205" t="s">
        <v>665</v>
      </c>
      <c r="F74" s="201" t="s">
        <v>666</v>
      </c>
      <c r="G74" s="202">
        <f>VLOOKUP(E74,Belimo!$A:$B,2,FALSE)</f>
        <v>620</v>
      </c>
      <c r="H74" s="202">
        <f>VLOOKUP("H650R",Belimo!$A:$B,2,FALSE)</f>
        <v>526</v>
      </c>
      <c r="I74" s="203">
        <f t="shared" si="6"/>
        <v>1146</v>
      </c>
      <c r="J74" s="204">
        <f t="shared" si="1"/>
        <v>92803.08</v>
      </c>
    </row>
    <row r="75" spans="1:10" x14ac:dyDescent="0.3">
      <c r="A75" s="338"/>
      <c r="B75" s="339"/>
      <c r="C75" s="206" t="s">
        <v>141</v>
      </c>
      <c r="D75" s="206">
        <v>300</v>
      </c>
      <c r="E75" s="205" t="s">
        <v>95</v>
      </c>
      <c r="F75" s="201" t="s">
        <v>667</v>
      </c>
      <c r="G75" s="202">
        <f>VLOOKUP(E75,Belimo!$A:$B,2,FALSE)</f>
        <v>636</v>
      </c>
      <c r="H75" s="202">
        <f>VLOOKUP("H650R",Belimo!$A:$B,2,FALSE)</f>
        <v>526</v>
      </c>
      <c r="I75" s="203">
        <f t="shared" si="6"/>
        <v>1162</v>
      </c>
      <c r="J75" s="204">
        <f t="shared" si="1"/>
        <v>94098.760000000009</v>
      </c>
    </row>
    <row r="76" spans="1:10" ht="30" x14ac:dyDescent="0.3">
      <c r="A76" s="338"/>
      <c r="B76" s="339"/>
      <c r="C76" s="206" t="s">
        <v>141</v>
      </c>
      <c r="D76" s="206">
        <v>300</v>
      </c>
      <c r="E76" s="205" t="s">
        <v>98</v>
      </c>
      <c r="F76" s="201" t="s">
        <v>668</v>
      </c>
      <c r="G76" s="202">
        <f>VLOOKUP(E76,Belimo!$A:$B,2,FALSE)</f>
        <v>665</v>
      </c>
      <c r="H76" s="202">
        <f>VLOOKUP("H650R",Belimo!$A:$B,2,FALSE)</f>
        <v>526</v>
      </c>
      <c r="I76" s="203">
        <f t="shared" si="6"/>
        <v>1191</v>
      </c>
      <c r="J76" s="204">
        <f t="shared" ref="J76:J139" si="7">$I$7*I76</f>
        <v>96447.180000000008</v>
      </c>
    </row>
    <row r="77" spans="1:10" ht="30" x14ac:dyDescent="0.3">
      <c r="A77" s="338"/>
      <c r="B77" s="339"/>
      <c r="C77" s="206" t="s">
        <v>141</v>
      </c>
      <c r="D77" s="206">
        <v>300</v>
      </c>
      <c r="E77" s="205" t="s">
        <v>97</v>
      </c>
      <c r="F77" s="201" t="s">
        <v>669</v>
      </c>
      <c r="G77" s="202">
        <f>VLOOKUP(E77,Belimo!$A:$B,2,FALSE)</f>
        <v>665</v>
      </c>
      <c r="H77" s="202">
        <f>VLOOKUP("H650R",Belimo!$A:$B,2,FALSE)</f>
        <v>526</v>
      </c>
      <c r="I77" s="203">
        <f t="shared" si="6"/>
        <v>1191</v>
      </c>
      <c r="J77" s="204">
        <f t="shared" si="7"/>
        <v>96447.180000000008</v>
      </c>
    </row>
    <row r="78" spans="1:10" x14ac:dyDescent="0.3">
      <c r="A78" s="338"/>
      <c r="B78" s="339"/>
      <c r="C78" s="206" t="s">
        <v>141</v>
      </c>
      <c r="D78" s="206">
        <v>400</v>
      </c>
      <c r="E78" s="205" t="s">
        <v>104</v>
      </c>
      <c r="F78" s="201" t="s">
        <v>699</v>
      </c>
      <c r="G78" s="202">
        <f>VLOOKUP(E78,Belimo!$A:$B,2,FALSE)</f>
        <v>521</v>
      </c>
      <c r="H78" s="202">
        <f>VLOOKUP("H650R",Belimo!$A:$B,2,FALSE)</f>
        <v>526</v>
      </c>
      <c r="I78" s="203">
        <f t="shared" si="6"/>
        <v>1047</v>
      </c>
      <c r="J78" s="204">
        <f t="shared" si="7"/>
        <v>84786.06</v>
      </c>
    </row>
    <row r="79" spans="1:10" x14ac:dyDescent="0.3">
      <c r="A79" s="338"/>
      <c r="B79" s="339"/>
      <c r="C79" s="206" t="s">
        <v>141</v>
      </c>
      <c r="D79" s="206">
        <v>400</v>
      </c>
      <c r="E79" s="205" t="s">
        <v>102</v>
      </c>
      <c r="F79" s="201" t="s">
        <v>698</v>
      </c>
      <c r="G79" s="202">
        <f>VLOOKUP(E79,Belimo!$A:$B,2,FALSE)</f>
        <v>521</v>
      </c>
      <c r="H79" s="202">
        <f>VLOOKUP("H650R",Belimo!$A:$B,2,FALSE)</f>
        <v>526</v>
      </c>
      <c r="I79" s="203">
        <f t="shared" si="6"/>
        <v>1047</v>
      </c>
      <c r="J79" s="204">
        <f t="shared" si="7"/>
        <v>84786.06</v>
      </c>
    </row>
    <row r="80" spans="1:10" x14ac:dyDescent="0.3">
      <c r="A80" s="338"/>
      <c r="B80" s="339"/>
      <c r="C80" s="206" t="s">
        <v>141</v>
      </c>
      <c r="D80" s="206">
        <v>400</v>
      </c>
      <c r="E80" s="205" t="s">
        <v>108</v>
      </c>
      <c r="F80" s="201" t="s">
        <v>661</v>
      </c>
      <c r="G80" s="202">
        <f>VLOOKUP(E80,Belimo!$A:$B,2,FALSE)</f>
        <v>557</v>
      </c>
      <c r="H80" s="202">
        <f>VLOOKUP("H650R",Belimo!$A:$B,2,FALSE)</f>
        <v>526</v>
      </c>
      <c r="I80" s="203">
        <f t="shared" si="6"/>
        <v>1083</v>
      </c>
      <c r="J80" s="204">
        <f t="shared" si="7"/>
        <v>87701.340000000011</v>
      </c>
    </row>
    <row r="81" spans="1:10" x14ac:dyDescent="0.3">
      <c r="A81" s="338"/>
      <c r="B81" s="339"/>
      <c r="C81" s="206" t="s">
        <v>141</v>
      </c>
      <c r="D81" s="206">
        <v>400</v>
      </c>
      <c r="E81" s="205" t="s">
        <v>106</v>
      </c>
      <c r="F81" s="201" t="s">
        <v>662</v>
      </c>
      <c r="G81" s="202">
        <f>VLOOKUP(E81,Belimo!$A:$B,2,FALSE)</f>
        <v>557</v>
      </c>
      <c r="H81" s="202">
        <f>VLOOKUP("H650R",Belimo!$A:$B,2,FALSE)</f>
        <v>526</v>
      </c>
      <c r="I81" s="203">
        <f t="shared" si="6"/>
        <v>1083</v>
      </c>
      <c r="J81" s="204">
        <f t="shared" si="7"/>
        <v>87701.340000000011</v>
      </c>
    </row>
    <row r="82" spans="1:10" ht="15.75" x14ac:dyDescent="0.3">
      <c r="A82" s="329" t="s">
        <v>700</v>
      </c>
      <c r="B82" s="330"/>
      <c r="C82" s="330"/>
      <c r="D82" s="330"/>
      <c r="E82" s="330"/>
      <c r="F82" s="330"/>
      <c r="G82" s="330"/>
      <c r="H82" s="330"/>
      <c r="I82" s="330"/>
      <c r="J82" s="331"/>
    </row>
    <row r="83" spans="1:10" x14ac:dyDescent="0.3">
      <c r="A83" s="338" t="s">
        <v>142</v>
      </c>
      <c r="B83" s="339">
        <v>58</v>
      </c>
      <c r="C83" s="206" t="s">
        <v>142</v>
      </c>
      <c r="D83" s="206">
        <v>140</v>
      </c>
      <c r="E83" s="205" t="s">
        <v>670</v>
      </c>
      <c r="F83" s="201" t="s">
        <v>699</v>
      </c>
      <c r="G83" s="202">
        <f>VLOOKUP(E83,Belimo!$A:$B,2,FALSE)</f>
        <v>393</v>
      </c>
      <c r="H83" s="202">
        <f>VLOOKUP("H664R",Belimo!$A:$B,2,FALSE)</f>
        <v>637</v>
      </c>
      <c r="I83" s="203">
        <f t="shared" ref="I83:I95" si="8">G83+H83</f>
        <v>1030</v>
      </c>
      <c r="J83" s="204">
        <f t="shared" si="7"/>
        <v>83409.400000000009</v>
      </c>
    </row>
    <row r="84" spans="1:10" x14ac:dyDescent="0.3">
      <c r="A84" s="338"/>
      <c r="B84" s="339"/>
      <c r="C84" s="206" t="s">
        <v>142</v>
      </c>
      <c r="D84" s="206">
        <v>140</v>
      </c>
      <c r="E84" s="205" t="s">
        <v>671</v>
      </c>
      <c r="F84" s="201" t="s">
        <v>698</v>
      </c>
      <c r="G84" s="202">
        <f>VLOOKUP(E84,Belimo!$A:$B,2,FALSE)</f>
        <v>393</v>
      </c>
      <c r="H84" s="202">
        <f>VLOOKUP("H664R",Belimo!$A:$B,2,FALSE)</f>
        <v>637</v>
      </c>
      <c r="I84" s="203">
        <f t="shared" si="8"/>
        <v>1030</v>
      </c>
      <c r="J84" s="204">
        <f t="shared" si="7"/>
        <v>83409.400000000009</v>
      </c>
    </row>
    <row r="85" spans="1:10" x14ac:dyDescent="0.3">
      <c r="A85" s="338"/>
      <c r="B85" s="339"/>
      <c r="C85" s="206" t="s">
        <v>142</v>
      </c>
      <c r="D85" s="206">
        <v>140</v>
      </c>
      <c r="E85" s="205" t="s">
        <v>663</v>
      </c>
      <c r="F85" s="201" t="s">
        <v>664</v>
      </c>
      <c r="G85" s="202">
        <f>VLOOKUP(E85,Belimo!$A:$B,2,FALSE)</f>
        <v>419</v>
      </c>
      <c r="H85" s="202">
        <f>VLOOKUP("H664R",Belimo!$A:$B,2,FALSE)</f>
        <v>637</v>
      </c>
      <c r="I85" s="203">
        <f t="shared" si="8"/>
        <v>1056</v>
      </c>
      <c r="J85" s="204">
        <f t="shared" si="7"/>
        <v>85514.880000000005</v>
      </c>
    </row>
    <row r="86" spans="1:10" x14ac:dyDescent="0.3">
      <c r="A86" s="338"/>
      <c r="B86" s="339"/>
      <c r="C86" s="206" t="s">
        <v>142</v>
      </c>
      <c r="D86" s="206">
        <v>140</v>
      </c>
      <c r="E86" s="205" t="s">
        <v>672</v>
      </c>
      <c r="F86" s="201" t="s">
        <v>661</v>
      </c>
      <c r="G86" s="202">
        <f>VLOOKUP(E86,Belimo!$A:$B,2,FALSE)</f>
        <v>415</v>
      </c>
      <c r="H86" s="202">
        <f>VLOOKUP("H664R",Belimo!$A:$B,2,FALSE)</f>
        <v>637</v>
      </c>
      <c r="I86" s="203">
        <f t="shared" si="8"/>
        <v>1052</v>
      </c>
      <c r="J86" s="204">
        <f t="shared" si="7"/>
        <v>85190.96</v>
      </c>
    </row>
    <row r="87" spans="1:10" x14ac:dyDescent="0.3">
      <c r="A87" s="338"/>
      <c r="B87" s="339"/>
      <c r="C87" s="206" t="s">
        <v>142</v>
      </c>
      <c r="D87" s="206">
        <v>140</v>
      </c>
      <c r="E87" s="205" t="s">
        <v>673</v>
      </c>
      <c r="F87" s="201" t="s">
        <v>662</v>
      </c>
      <c r="G87" s="202">
        <f>VLOOKUP(E87,Belimo!$A:$B,2,FALSE)</f>
        <v>415</v>
      </c>
      <c r="H87" s="202">
        <f>VLOOKUP("H664R",Belimo!$A:$B,2,FALSE)</f>
        <v>637</v>
      </c>
      <c r="I87" s="203">
        <f t="shared" si="8"/>
        <v>1052</v>
      </c>
      <c r="J87" s="204">
        <f t="shared" si="7"/>
        <v>85190.96</v>
      </c>
    </row>
    <row r="88" spans="1:10" x14ac:dyDescent="0.3">
      <c r="A88" s="338"/>
      <c r="B88" s="339"/>
      <c r="C88" s="206" t="s">
        <v>142</v>
      </c>
      <c r="D88" s="206">
        <v>140</v>
      </c>
      <c r="E88" s="205" t="s">
        <v>665</v>
      </c>
      <c r="F88" s="201" t="s">
        <v>666</v>
      </c>
      <c r="G88" s="202">
        <f>VLOOKUP(E88,Belimo!$A:$B,2,FALSE)</f>
        <v>620</v>
      </c>
      <c r="H88" s="202">
        <f>VLOOKUP("H664R",Belimo!$A:$B,2,FALSE)</f>
        <v>637</v>
      </c>
      <c r="I88" s="203">
        <f t="shared" si="8"/>
        <v>1257</v>
      </c>
      <c r="J88" s="204">
        <f t="shared" si="7"/>
        <v>101791.86</v>
      </c>
    </row>
    <row r="89" spans="1:10" x14ac:dyDescent="0.3">
      <c r="A89" s="338"/>
      <c r="B89" s="339"/>
      <c r="C89" s="206" t="s">
        <v>142</v>
      </c>
      <c r="D89" s="206">
        <v>140</v>
      </c>
      <c r="E89" s="205" t="s">
        <v>95</v>
      </c>
      <c r="F89" s="201" t="s">
        <v>667</v>
      </c>
      <c r="G89" s="202">
        <f>VLOOKUP(E89,Belimo!$A:$B,2,FALSE)</f>
        <v>636</v>
      </c>
      <c r="H89" s="202">
        <f>VLOOKUP("H664R",Belimo!$A:$B,2,FALSE)</f>
        <v>637</v>
      </c>
      <c r="I89" s="203">
        <f t="shared" si="8"/>
        <v>1273</v>
      </c>
      <c r="J89" s="204">
        <f t="shared" si="7"/>
        <v>103087.54000000001</v>
      </c>
    </row>
    <row r="90" spans="1:10" ht="30" x14ac:dyDescent="0.3">
      <c r="A90" s="338"/>
      <c r="B90" s="339"/>
      <c r="C90" s="206" t="s">
        <v>142</v>
      </c>
      <c r="D90" s="206">
        <v>140</v>
      </c>
      <c r="E90" s="205" t="s">
        <v>98</v>
      </c>
      <c r="F90" s="201" t="s">
        <v>668</v>
      </c>
      <c r="G90" s="202">
        <f>VLOOKUP(E90,Belimo!$A:$B,2,FALSE)</f>
        <v>665</v>
      </c>
      <c r="H90" s="202">
        <f>VLOOKUP("H664R",Belimo!$A:$B,2,FALSE)</f>
        <v>637</v>
      </c>
      <c r="I90" s="203">
        <f t="shared" si="8"/>
        <v>1302</v>
      </c>
      <c r="J90" s="204">
        <f t="shared" si="7"/>
        <v>105435.96</v>
      </c>
    </row>
    <row r="91" spans="1:10" ht="30" x14ac:dyDescent="0.3">
      <c r="A91" s="338"/>
      <c r="B91" s="339"/>
      <c r="C91" s="206" t="s">
        <v>142</v>
      </c>
      <c r="D91" s="206">
        <v>140</v>
      </c>
      <c r="E91" s="205" t="s">
        <v>97</v>
      </c>
      <c r="F91" s="201" t="s">
        <v>669</v>
      </c>
      <c r="G91" s="202">
        <f>VLOOKUP(E91,Belimo!$A:$B,2,FALSE)</f>
        <v>665</v>
      </c>
      <c r="H91" s="202">
        <f>VLOOKUP("H664R",Belimo!$A:$B,2,FALSE)</f>
        <v>637</v>
      </c>
      <c r="I91" s="203">
        <f t="shared" si="8"/>
        <v>1302</v>
      </c>
      <c r="J91" s="204">
        <f t="shared" si="7"/>
        <v>105435.96</v>
      </c>
    </row>
    <row r="92" spans="1:10" x14ac:dyDescent="0.3">
      <c r="A92" s="338"/>
      <c r="B92" s="339"/>
      <c r="C92" s="206" t="s">
        <v>142</v>
      </c>
      <c r="D92" s="206">
        <v>280</v>
      </c>
      <c r="E92" s="205" t="s">
        <v>104</v>
      </c>
      <c r="F92" s="201" t="s">
        <v>699</v>
      </c>
      <c r="G92" s="202">
        <f>VLOOKUP(E92,Belimo!$A:$B,2,FALSE)</f>
        <v>521</v>
      </c>
      <c r="H92" s="202">
        <f>VLOOKUP("H664R",Belimo!$A:$B,2,FALSE)</f>
        <v>637</v>
      </c>
      <c r="I92" s="203">
        <f t="shared" si="8"/>
        <v>1158</v>
      </c>
      <c r="J92" s="204">
        <f t="shared" si="7"/>
        <v>93774.840000000011</v>
      </c>
    </row>
    <row r="93" spans="1:10" x14ac:dyDescent="0.3">
      <c r="A93" s="338"/>
      <c r="B93" s="339"/>
      <c r="C93" s="206" t="s">
        <v>142</v>
      </c>
      <c r="D93" s="206">
        <v>280</v>
      </c>
      <c r="E93" s="205" t="s">
        <v>102</v>
      </c>
      <c r="F93" s="201" t="s">
        <v>698</v>
      </c>
      <c r="G93" s="202">
        <f>VLOOKUP(E93,Belimo!$A:$B,2,FALSE)</f>
        <v>521</v>
      </c>
      <c r="H93" s="202">
        <f>VLOOKUP("H664R",Belimo!$A:$B,2,FALSE)</f>
        <v>637</v>
      </c>
      <c r="I93" s="203">
        <f t="shared" si="8"/>
        <v>1158</v>
      </c>
      <c r="J93" s="204">
        <f t="shared" si="7"/>
        <v>93774.840000000011</v>
      </c>
    </row>
    <row r="94" spans="1:10" x14ac:dyDescent="0.3">
      <c r="A94" s="338"/>
      <c r="B94" s="339"/>
      <c r="C94" s="206" t="s">
        <v>142</v>
      </c>
      <c r="D94" s="206">
        <v>280</v>
      </c>
      <c r="E94" s="205" t="s">
        <v>108</v>
      </c>
      <c r="F94" s="201" t="s">
        <v>661</v>
      </c>
      <c r="G94" s="202">
        <f>VLOOKUP(E94,Belimo!$A:$B,2,FALSE)</f>
        <v>557</v>
      </c>
      <c r="H94" s="202">
        <f>VLOOKUP("H664R",Belimo!$A:$B,2,FALSE)</f>
        <v>637</v>
      </c>
      <c r="I94" s="203">
        <f t="shared" si="8"/>
        <v>1194</v>
      </c>
      <c r="J94" s="204">
        <f t="shared" si="7"/>
        <v>96690.12000000001</v>
      </c>
    </row>
    <row r="95" spans="1:10" x14ac:dyDescent="0.3">
      <c r="A95" s="338"/>
      <c r="B95" s="339"/>
      <c r="C95" s="206" t="s">
        <v>142</v>
      </c>
      <c r="D95" s="206">
        <v>280</v>
      </c>
      <c r="E95" s="205" t="s">
        <v>106</v>
      </c>
      <c r="F95" s="201" t="s">
        <v>662</v>
      </c>
      <c r="G95" s="202">
        <f>VLOOKUP(E95,Belimo!$A:$B,2,FALSE)</f>
        <v>557</v>
      </c>
      <c r="H95" s="202">
        <f>VLOOKUP("H664R",Belimo!$A:$B,2,FALSE)</f>
        <v>637</v>
      </c>
      <c r="I95" s="203">
        <f t="shared" si="8"/>
        <v>1194</v>
      </c>
      <c r="J95" s="204">
        <f t="shared" si="7"/>
        <v>96690.12000000001</v>
      </c>
    </row>
    <row r="96" spans="1:10" ht="15.75" x14ac:dyDescent="0.3">
      <c r="A96" s="329" t="s">
        <v>701</v>
      </c>
      <c r="B96" s="330"/>
      <c r="C96" s="330"/>
      <c r="D96" s="330"/>
      <c r="E96" s="330"/>
      <c r="F96" s="330"/>
      <c r="G96" s="330"/>
      <c r="H96" s="330"/>
      <c r="I96" s="330"/>
      <c r="J96" s="331"/>
    </row>
    <row r="97" spans="1:10" x14ac:dyDescent="0.3">
      <c r="A97" s="338" t="s">
        <v>144</v>
      </c>
      <c r="B97" s="339">
        <v>90</v>
      </c>
      <c r="C97" s="206" t="s">
        <v>144</v>
      </c>
      <c r="D97" s="206">
        <v>80</v>
      </c>
      <c r="E97" s="205" t="s">
        <v>670</v>
      </c>
      <c r="F97" s="201" t="s">
        <v>699</v>
      </c>
      <c r="G97" s="202">
        <f>VLOOKUP(E97,Belimo!$A:$B,2,FALSE)</f>
        <v>393</v>
      </c>
      <c r="H97" s="202">
        <f>VLOOKUP("H679R",Belimo!$A:$B,2,FALSE)</f>
        <v>842</v>
      </c>
      <c r="I97" s="203">
        <f t="shared" ref="I97:I104" si="9">G97+H97</f>
        <v>1235</v>
      </c>
      <c r="J97" s="204">
        <f t="shared" si="7"/>
        <v>100010.3</v>
      </c>
    </row>
    <row r="98" spans="1:10" x14ac:dyDescent="0.3">
      <c r="A98" s="338"/>
      <c r="B98" s="339"/>
      <c r="C98" s="206" t="s">
        <v>144</v>
      </c>
      <c r="D98" s="206">
        <v>80</v>
      </c>
      <c r="E98" s="205" t="s">
        <v>671</v>
      </c>
      <c r="F98" s="201" t="s">
        <v>698</v>
      </c>
      <c r="G98" s="202">
        <f>VLOOKUP(E98,Belimo!$A:$B,2,FALSE)</f>
        <v>393</v>
      </c>
      <c r="H98" s="202">
        <f>VLOOKUP("H679R",Belimo!$A:$B,2,FALSE)</f>
        <v>842</v>
      </c>
      <c r="I98" s="203">
        <f t="shared" si="9"/>
        <v>1235</v>
      </c>
      <c r="J98" s="204">
        <f t="shared" si="7"/>
        <v>100010.3</v>
      </c>
    </row>
    <row r="99" spans="1:10" x14ac:dyDescent="0.3">
      <c r="A99" s="338"/>
      <c r="B99" s="339"/>
      <c r="C99" s="206" t="s">
        <v>144</v>
      </c>
      <c r="D99" s="206">
        <v>80</v>
      </c>
      <c r="E99" s="205" t="s">
        <v>663</v>
      </c>
      <c r="F99" s="201" t="s">
        <v>664</v>
      </c>
      <c r="G99" s="202">
        <f>VLOOKUP(E99,Belimo!$A:$B,2,FALSE)</f>
        <v>419</v>
      </c>
      <c r="H99" s="202">
        <f>VLOOKUP("H679R",Belimo!$A:$B,2,FALSE)</f>
        <v>842</v>
      </c>
      <c r="I99" s="203">
        <f t="shared" si="9"/>
        <v>1261</v>
      </c>
      <c r="J99" s="204">
        <f t="shared" si="7"/>
        <v>102115.78</v>
      </c>
    </row>
    <row r="100" spans="1:10" x14ac:dyDescent="0.3">
      <c r="A100" s="338"/>
      <c r="B100" s="339"/>
      <c r="C100" s="206" t="s">
        <v>144</v>
      </c>
      <c r="D100" s="206">
        <v>80</v>
      </c>
      <c r="E100" s="205" t="s">
        <v>672</v>
      </c>
      <c r="F100" s="201" t="s">
        <v>661</v>
      </c>
      <c r="G100" s="202">
        <f>VLOOKUP(E100,Belimo!$A:$B,2,FALSE)</f>
        <v>415</v>
      </c>
      <c r="H100" s="202">
        <f>VLOOKUP("H679R",Belimo!$A:$B,2,FALSE)</f>
        <v>842</v>
      </c>
      <c r="I100" s="203">
        <f t="shared" si="9"/>
        <v>1257</v>
      </c>
      <c r="J100" s="204">
        <f t="shared" si="7"/>
        <v>101791.86</v>
      </c>
    </row>
    <row r="101" spans="1:10" x14ac:dyDescent="0.3">
      <c r="A101" s="338"/>
      <c r="B101" s="339"/>
      <c r="C101" s="206" t="s">
        <v>144</v>
      </c>
      <c r="D101" s="206">
        <v>80</v>
      </c>
      <c r="E101" s="205" t="s">
        <v>673</v>
      </c>
      <c r="F101" s="201" t="s">
        <v>662</v>
      </c>
      <c r="G101" s="202">
        <f>VLOOKUP(E101,Belimo!$A:$B,2,FALSE)</f>
        <v>415</v>
      </c>
      <c r="H101" s="202">
        <f>VLOOKUP("H679R",Belimo!$A:$B,2,FALSE)</f>
        <v>842</v>
      </c>
      <c r="I101" s="203">
        <f t="shared" si="9"/>
        <v>1257</v>
      </c>
      <c r="J101" s="204">
        <f t="shared" si="7"/>
        <v>101791.86</v>
      </c>
    </row>
    <row r="102" spans="1:10" x14ac:dyDescent="0.3">
      <c r="A102" s="338"/>
      <c r="B102" s="339"/>
      <c r="C102" s="206" t="s">
        <v>144</v>
      </c>
      <c r="D102" s="206">
        <v>80</v>
      </c>
      <c r="E102" s="205" t="s">
        <v>665</v>
      </c>
      <c r="F102" s="201" t="s">
        <v>666</v>
      </c>
      <c r="G102" s="202">
        <f>VLOOKUP(E102,Belimo!$A:$B,2,FALSE)</f>
        <v>620</v>
      </c>
      <c r="H102" s="202">
        <f>VLOOKUP("H679R",Belimo!$A:$B,2,FALSE)</f>
        <v>842</v>
      </c>
      <c r="I102" s="203">
        <f t="shared" si="9"/>
        <v>1462</v>
      </c>
      <c r="J102" s="204">
        <f t="shared" si="7"/>
        <v>118392.76000000001</v>
      </c>
    </row>
    <row r="103" spans="1:10" x14ac:dyDescent="0.3">
      <c r="A103" s="338"/>
      <c r="B103" s="339"/>
      <c r="C103" s="206" t="s">
        <v>144</v>
      </c>
      <c r="D103" s="206">
        <v>80</v>
      </c>
      <c r="E103" s="205" t="s">
        <v>95</v>
      </c>
      <c r="F103" s="201" t="s">
        <v>667</v>
      </c>
      <c r="G103" s="202">
        <f>VLOOKUP(E103,Belimo!$A:$B,2,FALSE)</f>
        <v>636</v>
      </c>
      <c r="H103" s="202">
        <f>VLOOKUP("H679R",Belimo!$A:$B,2,FALSE)</f>
        <v>842</v>
      </c>
      <c r="I103" s="203">
        <f t="shared" si="9"/>
        <v>1478</v>
      </c>
      <c r="J103" s="204">
        <f t="shared" si="7"/>
        <v>119688.44</v>
      </c>
    </row>
    <row r="104" spans="1:10" ht="30" x14ac:dyDescent="0.3">
      <c r="A104" s="338"/>
      <c r="B104" s="339"/>
      <c r="C104" s="206" t="s">
        <v>144</v>
      </c>
      <c r="D104" s="206">
        <v>80</v>
      </c>
      <c r="E104" s="205" t="s">
        <v>98</v>
      </c>
      <c r="F104" s="201" t="s">
        <v>668</v>
      </c>
      <c r="G104" s="202">
        <f>VLOOKUP(E104,Belimo!$A:$B,2,FALSE)</f>
        <v>665</v>
      </c>
      <c r="H104" s="202">
        <f>VLOOKUP("H679R",Belimo!$A:$B,2,FALSE)</f>
        <v>842</v>
      </c>
      <c r="I104" s="203">
        <f t="shared" si="9"/>
        <v>1507</v>
      </c>
      <c r="J104" s="204">
        <f t="shared" si="7"/>
        <v>122036.86</v>
      </c>
    </row>
    <row r="105" spans="1:10" ht="30" x14ac:dyDescent="0.3">
      <c r="A105" s="338"/>
      <c r="B105" s="339"/>
      <c r="C105" s="206" t="s">
        <v>144</v>
      </c>
      <c r="D105" s="206">
        <v>80</v>
      </c>
      <c r="E105" s="205" t="s">
        <v>97</v>
      </c>
      <c r="F105" s="201" t="s">
        <v>669</v>
      </c>
      <c r="G105" s="202">
        <f>VLOOKUP(E105,Belimo!$A:$B,2,FALSE)</f>
        <v>665</v>
      </c>
      <c r="H105" s="202">
        <f>VLOOKUP("H679R",Belimo!$A:$B,2,FALSE)</f>
        <v>842</v>
      </c>
      <c r="I105" s="203">
        <f>G105+H105</f>
        <v>1507</v>
      </c>
      <c r="J105" s="204">
        <f t="shared" si="7"/>
        <v>122036.86</v>
      </c>
    </row>
    <row r="106" spans="1:10" x14ac:dyDescent="0.3">
      <c r="A106" s="338"/>
      <c r="B106" s="339"/>
      <c r="C106" s="206" t="s">
        <v>144</v>
      </c>
      <c r="D106" s="206">
        <v>160</v>
      </c>
      <c r="E106" s="205" t="s">
        <v>104</v>
      </c>
      <c r="F106" s="201" t="s">
        <v>699</v>
      </c>
      <c r="G106" s="202">
        <f>VLOOKUP(E106,Belimo!$A:$B,2,FALSE)</f>
        <v>521</v>
      </c>
      <c r="H106" s="202">
        <f>VLOOKUP("H679R",Belimo!$A:$B,2,FALSE)</f>
        <v>842</v>
      </c>
      <c r="I106" s="203">
        <f>G106+H106</f>
        <v>1363</v>
      </c>
      <c r="J106" s="204">
        <f t="shared" si="7"/>
        <v>110375.74</v>
      </c>
    </row>
    <row r="107" spans="1:10" x14ac:dyDescent="0.3">
      <c r="A107" s="338"/>
      <c r="B107" s="339"/>
      <c r="C107" s="206" t="s">
        <v>144</v>
      </c>
      <c r="D107" s="206">
        <v>160</v>
      </c>
      <c r="E107" s="205" t="s">
        <v>102</v>
      </c>
      <c r="F107" s="201" t="s">
        <v>698</v>
      </c>
      <c r="G107" s="202">
        <f>VLOOKUP(E107,Belimo!$A:$B,2,FALSE)</f>
        <v>521</v>
      </c>
      <c r="H107" s="202">
        <f>VLOOKUP("H679R",Belimo!$A:$B,2,FALSE)</f>
        <v>842</v>
      </c>
      <c r="I107" s="203">
        <f>G107+H107</f>
        <v>1363</v>
      </c>
      <c r="J107" s="204">
        <f t="shared" si="7"/>
        <v>110375.74</v>
      </c>
    </row>
    <row r="108" spans="1:10" x14ac:dyDescent="0.3">
      <c r="A108" s="338"/>
      <c r="B108" s="339"/>
      <c r="C108" s="206" t="s">
        <v>144</v>
      </c>
      <c r="D108" s="206">
        <v>160</v>
      </c>
      <c r="E108" s="205" t="s">
        <v>108</v>
      </c>
      <c r="F108" s="201" t="s">
        <v>661</v>
      </c>
      <c r="G108" s="202">
        <f>VLOOKUP(E108,Belimo!$A:$B,2,FALSE)</f>
        <v>557</v>
      </c>
      <c r="H108" s="202">
        <f>VLOOKUP("H679R",Belimo!$A:$B,2,FALSE)</f>
        <v>842</v>
      </c>
      <c r="I108" s="203">
        <f>G108+H108</f>
        <v>1399</v>
      </c>
      <c r="J108" s="204">
        <f t="shared" si="7"/>
        <v>113291.02</v>
      </c>
    </row>
    <row r="109" spans="1:10" x14ac:dyDescent="0.3">
      <c r="A109" s="338"/>
      <c r="B109" s="339"/>
      <c r="C109" s="206" t="s">
        <v>144</v>
      </c>
      <c r="D109" s="206">
        <v>160</v>
      </c>
      <c r="E109" s="205" t="s">
        <v>106</v>
      </c>
      <c r="F109" s="201" t="s">
        <v>662</v>
      </c>
      <c r="G109" s="202">
        <f>VLOOKUP(E109,Belimo!$A:$B,2,FALSE)</f>
        <v>557</v>
      </c>
      <c r="H109" s="202">
        <f>VLOOKUP("H679R",Belimo!$A:$B,2,FALSE)</f>
        <v>842</v>
      </c>
      <c r="I109" s="203">
        <f>G109+H109</f>
        <v>1399</v>
      </c>
      <c r="J109" s="204">
        <f t="shared" si="7"/>
        <v>113291.02</v>
      </c>
    </row>
    <row r="110" spans="1:10" ht="15.75" x14ac:dyDescent="0.3">
      <c r="A110" s="329" t="s">
        <v>702</v>
      </c>
      <c r="B110" s="330"/>
      <c r="C110" s="330"/>
      <c r="D110" s="330"/>
      <c r="E110" s="330"/>
      <c r="F110" s="330"/>
      <c r="G110" s="330"/>
      <c r="H110" s="330"/>
      <c r="I110" s="330"/>
      <c r="J110" s="331"/>
    </row>
    <row r="111" spans="1:10" x14ac:dyDescent="0.3">
      <c r="A111" s="338" t="s">
        <v>143</v>
      </c>
      <c r="B111" s="339">
        <v>145</v>
      </c>
      <c r="C111" s="206" t="s">
        <v>143</v>
      </c>
      <c r="D111" s="206">
        <v>150</v>
      </c>
      <c r="E111" s="205" t="s">
        <v>295</v>
      </c>
      <c r="F111" s="201" t="s">
        <v>373</v>
      </c>
      <c r="G111" s="202">
        <f>VLOOKUP(E111,Belimo!$A:$B,2,FALSE)</f>
        <v>1246</v>
      </c>
      <c r="H111" s="202">
        <f>VLOOKUP("H6100R",Belimo!$A:$B,2,FALSE)</f>
        <v>1288</v>
      </c>
      <c r="I111" s="203">
        <f t="shared" ref="I111:I120" si="10">G111+H111</f>
        <v>2534</v>
      </c>
      <c r="J111" s="204">
        <f t="shared" si="7"/>
        <v>205203.32</v>
      </c>
    </row>
    <row r="112" spans="1:10" x14ac:dyDescent="0.3">
      <c r="A112" s="338"/>
      <c r="B112" s="339"/>
      <c r="C112" s="206" t="s">
        <v>143</v>
      </c>
      <c r="D112" s="206">
        <v>150</v>
      </c>
      <c r="E112" s="205" t="s">
        <v>374</v>
      </c>
      <c r="F112" s="201" t="s">
        <v>666</v>
      </c>
      <c r="G112" s="202">
        <f>VLOOKUP(E112,Belimo!$A:$B,2,FALSE)</f>
        <v>1243</v>
      </c>
      <c r="H112" s="202">
        <f>VLOOKUP("H6100R",Belimo!$A:$B,2,FALSE)</f>
        <v>1288</v>
      </c>
      <c r="I112" s="203">
        <f t="shared" si="10"/>
        <v>2531</v>
      </c>
      <c r="J112" s="204">
        <f t="shared" si="7"/>
        <v>204960.38</v>
      </c>
    </row>
    <row r="113" spans="1:10" ht="30" x14ac:dyDescent="0.3">
      <c r="A113" s="338"/>
      <c r="B113" s="339"/>
      <c r="C113" s="206" t="s">
        <v>143</v>
      </c>
      <c r="D113" s="206">
        <v>150</v>
      </c>
      <c r="E113" s="205" t="s">
        <v>298</v>
      </c>
      <c r="F113" s="201" t="s">
        <v>668</v>
      </c>
      <c r="G113" s="202">
        <f>VLOOKUP(E113,Belimo!$A:$B,2,FALSE)</f>
        <v>1305</v>
      </c>
      <c r="H113" s="202">
        <f>VLOOKUP("H6100R",Belimo!$A:$B,2,FALSE)</f>
        <v>1288</v>
      </c>
      <c r="I113" s="203">
        <f t="shared" si="10"/>
        <v>2593</v>
      </c>
      <c r="J113" s="204">
        <f t="shared" si="7"/>
        <v>209981.14</v>
      </c>
    </row>
    <row r="114" spans="1:10" ht="30" x14ac:dyDescent="0.3">
      <c r="A114" s="338"/>
      <c r="B114" s="339"/>
      <c r="C114" s="206" t="s">
        <v>143</v>
      </c>
      <c r="D114" s="206">
        <v>150</v>
      </c>
      <c r="E114" s="205" t="s">
        <v>297</v>
      </c>
      <c r="F114" s="201" t="s">
        <v>669</v>
      </c>
      <c r="G114" s="202">
        <f>VLOOKUP(E114,Belimo!$A:$B,2,FALSE)</f>
        <v>1305</v>
      </c>
      <c r="H114" s="202">
        <f>VLOOKUP("H6100R",Belimo!$A:$B,2,FALSE)</f>
        <v>1288</v>
      </c>
      <c r="I114" s="203">
        <f t="shared" si="10"/>
        <v>2593</v>
      </c>
      <c r="J114" s="204">
        <f t="shared" si="7"/>
        <v>209981.14</v>
      </c>
    </row>
    <row r="115" spans="1:10" x14ac:dyDescent="0.3">
      <c r="A115" s="338"/>
      <c r="B115" s="339"/>
      <c r="C115" s="206" t="s">
        <v>143</v>
      </c>
      <c r="D115" s="206">
        <v>200</v>
      </c>
      <c r="E115" s="205" t="s">
        <v>302</v>
      </c>
      <c r="F115" s="201" t="s">
        <v>699</v>
      </c>
      <c r="G115" s="202">
        <f>VLOOKUP(E115,Belimo!$A:$B,2,FALSE)</f>
        <v>790</v>
      </c>
      <c r="H115" s="202">
        <f>VLOOKUP("H6100R",Belimo!$A:$B,2,FALSE)</f>
        <v>1288</v>
      </c>
      <c r="I115" s="203">
        <f t="shared" si="10"/>
        <v>2078</v>
      </c>
      <c r="J115" s="204">
        <f t="shared" si="7"/>
        <v>168276.44</v>
      </c>
    </row>
    <row r="116" spans="1:10" x14ac:dyDescent="0.3">
      <c r="A116" s="338"/>
      <c r="B116" s="339"/>
      <c r="C116" s="206" t="s">
        <v>143</v>
      </c>
      <c r="D116" s="206">
        <v>200</v>
      </c>
      <c r="E116" s="205" t="s">
        <v>300</v>
      </c>
      <c r="F116" s="201" t="s">
        <v>698</v>
      </c>
      <c r="G116" s="202">
        <f>VLOOKUP(E116,Belimo!$A:$B,2,FALSE)</f>
        <v>790</v>
      </c>
      <c r="H116" s="202">
        <f>VLOOKUP("H6100R",Belimo!$A:$B,2,FALSE)</f>
        <v>1288</v>
      </c>
      <c r="I116" s="203">
        <f t="shared" si="10"/>
        <v>2078</v>
      </c>
      <c r="J116" s="204">
        <f t="shared" si="7"/>
        <v>168276.44</v>
      </c>
    </row>
    <row r="117" spans="1:10" x14ac:dyDescent="0.3">
      <c r="A117" s="338"/>
      <c r="B117" s="339"/>
      <c r="C117" s="206" t="s">
        <v>143</v>
      </c>
      <c r="D117" s="206">
        <v>200</v>
      </c>
      <c r="E117" s="205" t="s">
        <v>306</v>
      </c>
      <c r="F117" s="201" t="s">
        <v>661</v>
      </c>
      <c r="G117" s="202">
        <f>VLOOKUP(E117,Belimo!$A:$B,2,FALSE)</f>
        <v>840</v>
      </c>
      <c r="H117" s="202">
        <f>VLOOKUP("H6100R",Belimo!$A:$B,2,FALSE)</f>
        <v>1288</v>
      </c>
      <c r="I117" s="203">
        <f t="shared" si="10"/>
        <v>2128</v>
      </c>
      <c r="J117" s="204">
        <f t="shared" si="7"/>
        <v>172325.44</v>
      </c>
    </row>
    <row r="118" spans="1:10" x14ac:dyDescent="0.3">
      <c r="A118" s="338"/>
      <c r="B118" s="339"/>
      <c r="C118" s="206" t="s">
        <v>143</v>
      </c>
      <c r="D118" s="206">
        <v>200</v>
      </c>
      <c r="E118" s="205" t="s">
        <v>304</v>
      </c>
      <c r="F118" s="201" t="s">
        <v>662</v>
      </c>
      <c r="G118" s="202">
        <f>VLOOKUP(E118,Belimo!$A:$B,2,FALSE)</f>
        <v>840</v>
      </c>
      <c r="H118" s="202">
        <f>VLOOKUP("H6100R",Belimo!$A:$B,2,FALSE)</f>
        <v>1288</v>
      </c>
      <c r="I118" s="203">
        <f t="shared" si="10"/>
        <v>2128</v>
      </c>
      <c r="J118" s="204">
        <f t="shared" si="7"/>
        <v>172325.44</v>
      </c>
    </row>
    <row r="119" spans="1:10" x14ac:dyDescent="0.3">
      <c r="A119" s="338"/>
      <c r="B119" s="339"/>
      <c r="C119" s="206" t="s">
        <v>143</v>
      </c>
      <c r="D119" s="206">
        <v>400</v>
      </c>
      <c r="E119" s="205" t="s">
        <v>313</v>
      </c>
      <c r="F119" s="201" t="s">
        <v>661</v>
      </c>
      <c r="G119" s="202">
        <f>VLOOKUP(E119,Belimo!$A:$B,2,FALSE)</f>
        <v>1088</v>
      </c>
      <c r="H119" s="202">
        <f>VLOOKUP("H6100R",Belimo!$A:$B,2,FALSE)</f>
        <v>1288</v>
      </c>
      <c r="I119" s="203">
        <f t="shared" si="10"/>
        <v>2376</v>
      </c>
      <c r="J119" s="204">
        <f t="shared" si="7"/>
        <v>192408.48</v>
      </c>
    </row>
    <row r="120" spans="1:10" x14ac:dyDescent="0.3">
      <c r="A120" s="338"/>
      <c r="B120" s="339"/>
      <c r="C120" s="206" t="s">
        <v>143</v>
      </c>
      <c r="D120" s="206">
        <v>400</v>
      </c>
      <c r="E120" s="200" t="s">
        <v>311</v>
      </c>
      <c r="F120" s="201" t="s">
        <v>662</v>
      </c>
      <c r="G120" s="202">
        <f>VLOOKUP(E120,Belimo!$A:$B,2,FALSE)</f>
        <v>1088</v>
      </c>
      <c r="H120" s="202">
        <f>VLOOKUP("H6100R",Belimo!$A:$B,2,FALSE)</f>
        <v>1288</v>
      </c>
      <c r="I120" s="203">
        <f t="shared" si="10"/>
        <v>2376</v>
      </c>
      <c r="J120" s="204">
        <f t="shared" si="7"/>
        <v>192408.48</v>
      </c>
    </row>
    <row r="121" spans="1:10" ht="52.5" customHeight="1" x14ac:dyDescent="0.3">
      <c r="A121" s="332" t="s">
        <v>903</v>
      </c>
      <c r="B121" s="333"/>
      <c r="C121" s="333"/>
      <c r="D121" s="333"/>
      <c r="E121" s="333"/>
      <c r="F121" s="333"/>
      <c r="G121" s="333"/>
      <c r="H121" s="333"/>
      <c r="I121" s="333"/>
      <c r="J121" s="334"/>
    </row>
    <row r="122" spans="1:10" ht="15.75" x14ac:dyDescent="0.3">
      <c r="A122" s="335" t="s">
        <v>391</v>
      </c>
      <c r="B122" s="336"/>
      <c r="C122" s="336"/>
      <c r="D122" s="336"/>
      <c r="E122" s="336"/>
      <c r="F122" s="336"/>
      <c r="G122" s="336"/>
      <c r="H122" s="336"/>
      <c r="I122" s="336"/>
      <c r="J122" s="337"/>
    </row>
    <row r="123" spans="1:10" x14ac:dyDescent="0.3">
      <c r="A123" s="340" t="s">
        <v>1490</v>
      </c>
      <c r="B123" s="342" t="s">
        <v>908</v>
      </c>
      <c r="C123" s="199" t="s">
        <v>875</v>
      </c>
      <c r="D123" s="199">
        <v>400</v>
      </c>
      <c r="E123" s="200" t="s">
        <v>86</v>
      </c>
      <c r="F123" s="201" t="s">
        <v>699</v>
      </c>
      <c r="G123" s="202">
        <f>VLOOKUP(E123,Belimo!$A:$B,2,FALSE)</f>
        <v>296</v>
      </c>
      <c r="H123" s="202">
        <f>VLOOKUP("H711R",Belimo!$A:$B,2,FALSE)</f>
        <v>270</v>
      </c>
      <c r="I123" s="203">
        <f t="shared" ref="I123:I131" si="11">G123+H123</f>
        <v>566</v>
      </c>
      <c r="J123" s="204">
        <f t="shared" si="7"/>
        <v>45834.68</v>
      </c>
    </row>
    <row r="124" spans="1:10" x14ac:dyDescent="0.3">
      <c r="A124" s="341"/>
      <c r="B124" s="343"/>
      <c r="C124" s="207" t="s">
        <v>875</v>
      </c>
      <c r="D124" s="207">
        <v>400</v>
      </c>
      <c r="E124" s="205" t="s">
        <v>85</v>
      </c>
      <c r="F124" s="201" t="s">
        <v>698</v>
      </c>
      <c r="G124" s="202">
        <f>VLOOKUP(E124,Belimo!$A:$B,2,FALSE)</f>
        <v>296</v>
      </c>
      <c r="H124" s="202">
        <f>VLOOKUP("H711R",Belimo!$A:$B,2,FALSE)</f>
        <v>270</v>
      </c>
      <c r="I124" s="203">
        <f t="shared" si="11"/>
        <v>566</v>
      </c>
      <c r="J124" s="204">
        <f t="shared" si="7"/>
        <v>45834.68</v>
      </c>
    </row>
    <row r="125" spans="1:10" x14ac:dyDescent="0.3">
      <c r="A125" s="341"/>
      <c r="B125" s="343"/>
      <c r="C125" s="199" t="s">
        <v>875</v>
      </c>
      <c r="D125" s="199">
        <v>400</v>
      </c>
      <c r="E125" s="205" t="s">
        <v>90</v>
      </c>
      <c r="F125" s="201" t="s">
        <v>661</v>
      </c>
      <c r="G125" s="202">
        <f>VLOOKUP(E125,Belimo!$A:$B,2,FALSE)</f>
        <v>313</v>
      </c>
      <c r="H125" s="202">
        <f>VLOOKUP("H711R",Belimo!$A:$B,2,FALSE)</f>
        <v>270</v>
      </c>
      <c r="I125" s="203">
        <f t="shared" si="11"/>
        <v>583</v>
      </c>
      <c r="J125" s="204">
        <f t="shared" si="7"/>
        <v>47211.340000000004</v>
      </c>
    </row>
    <row r="126" spans="1:10" x14ac:dyDescent="0.3">
      <c r="A126" s="341"/>
      <c r="B126" s="343"/>
      <c r="C126" s="207" t="s">
        <v>875</v>
      </c>
      <c r="D126" s="207">
        <v>400</v>
      </c>
      <c r="E126" s="205" t="s">
        <v>88</v>
      </c>
      <c r="F126" s="201" t="s">
        <v>662</v>
      </c>
      <c r="G126" s="202">
        <f>VLOOKUP(E126,Belimo!$A:$B,2,FALSE)</f>
        <v>313</v>
      </c>
      <c r="H126" s="202">
        <f>VLOOKUP("H711R",Belimo!$A:$B,2,FALSE)</f>
        <v>270</v>
      </c>
      <c r="I126" s="203">
        <f t="shared" si="11"/>
        <v>583</v>
      </c>
      <c r="J126" s="204">
        <f t="shared" si="7"/>
        <v>47211.340000000004</v>
      </c>
    </row>
    <row r="127" spans="1:10" x14ac:dyDescent="0.3">
      <c r="A127" s="341"/>
      <c r="B127" s="343"/>
      <c r="C127" s="199" t="s">
        <v>875</v>
      </c>
      <c r="D127" s="199">
        <v>400</v>
      </c>
      <c r="E127" s="205" t="s">
        <v>663</v>
      </c>
      <c r="F127" s="201" t="s">
        <v>664</v>
      </c>
      <c r="G127" s="202">
        <f>VLOOKUP(E127,Belimo!$A:$B,2,FALSE)</f>
        <v>419</v>
      </c>
      <c r="H127" s="202">
        <f>VLOOKUP("H711R",Belimo!$A:$B,2,FALSE)</f>
        <v>270</v>
      </c>
      <c r="I127" s="203">
        <f t="shared" si="11"/>
        <v>689</v>
      </c>
      <c r="J127" s="204">
        <f t="shared" si="7"/>
        <v>55795.22</v>
      </c>
    </row>
    <row r="128" spans="1:10" x14ac:dyDescent="0.3">
      <c r="A128" s="341"/>
      <c r="B128" s="343"/>
      <c r="C128" s="207" t="s">
        <v>875</v>
      </c>
      <c r="D128" s="207">
        <v>400</v>
      </c>
      <c r="E128" s="205" t="s">
        <v>665</v>
      </c>
      <c r="F128" s="201" t="s">
        <v>666</v>
      </c>
      <c r="G128" s="202">
        <f>VLOOKUP(E128,Belimo!$A:$B,2,FALSE)</f>
        <v>620</v>
      </c>
      <c r="H128" s="202">
        <f>VLOOKUP("H711R",Belimo!$A:$B,2,FALSE)</f>
        <v>270</v>
      </c>
      <c r="I128" s="203">
        <f t="shared" si="11"/>
        <v>890</v>
      </c>
      <c r="J128" s="204">
        <f t="shared" si="7"/>
        <v>72072.2</v>
      </c>
    </row>
    <row r="129" spans="1:10" x14ac:dyDescent="0.3">
      <c r="A129" s="341"/>
      <c r="B129" s="343"/>
      <c r="C129" s="199" t="s">
        <v>875</v>
      </c>
      <c r="D129" s="199">
        <v>400</v>
      </c>
      <c r="E129" s="205" t="s">
        <v>95</v>
      </c>
      <c r="F129" s="201" t="s">
        <v>667</v>
      </c>
      <c r="G129" s="202">
        <f>VLOOKUP(E129,Belimo!$A:$B,2,FALSE)</f>
        <v>636</v>
      </c>
      <c r="H129" s="202">
        <f>VLOOKUP("H711R",Belimo!$A:$B,2,FALSE)</f>
        <v>270</v>
      </c>
      <c r="I129" s="203">
        <f t="shared" si="11"/>
        <v>906</v>
      </c>
      <c r="J129" s="204">
        <f t="shared" si="7"/>
        <v>73367.88</v>
      </c>
    </row>
    <row r="130" spans="1:10" ht="30" x14ac:dyDescent="0.3">
      <c r="A130" s="341"/>
      <c r="B130" s="343"/>
      <c r="C130" s="207" t="s">
        <v>875</v>
      </c>
      <c r="D130" s="207">
        <v>400</v>
      </c>
      <c r="E130" s="205" t="s">
        <v>98</v>
      </c>
      <c r="F130" s="201" t="s">
        <v>668</v>
      </c>
      <c r="G130" s="202">
        <f>VLOOKUP(E130,Belimo!$A:$B,2,FALSE)</f>
        <v>665</v>
      </c>
      <c r="H130" s="202">
        <f>VLOOKUP("H711R",Belimo!$A:$B,2,FALSE)</f>
        <v>270</v>
      </c>
      <c r="I130" s="203">
        <f t="shared" si="11"/>
        <v>935</v>
      </c>
      <c r="J130" s="204">
        <f t="shared" si="7"/>
        <v>75716.3</v>
      </c>
    </row>
    <row r="131" spans="1:10" ht="30" x14ac:dyDescent="0.3">
      <c r="A131" s="341"/>
      <c r="B131" s="344"/>
      <c r="C131" s="199" t="s">
        <v>875</v>
      </c>
      <c r="D131" s="199">
        <v>400</v>
      </c>
      <c r="E131" s="205" t="s">
        <v>97</v>
      </c>
      <c r="F131" s="201" t="s">
        <v>669</v>
      </c>
      <c r="G131" s="202">
        <f>VLOOKUP(E131,Belimo!$A:$B,2,FALSE)</f>
        <v>665</v>
      </c>
      <c r="H131" s="202">
        <f>VLOOKUP("H711R",Belimo!$A:$B,2,FALSE)</f>
        <v>270</v>
      </c>
      <c r="I131" s="203">
        <f t="shared" si="11"/>
        <v>935</v>
      </c>
      <c r="J131" s="204">
        <f t="shared" si="7"/>
        <v>75716.3</v>
      </c>
    </row>
    <row r="132" spans="1:10" ht="15.75" x14ac:dyDescent="0.3">
      <c r="A132" s="329" t="s">
        <v>392</v>
      </c>
      <c r="B132" s="330"/>
      <c r="C132" s="330"/>
      <c r="D132" s="330"/>
      <c r="E132" s="330"/>
      <c r="F132" s="330"/>
      <c r="G132" s="330"/>
      <c r="H132" s="330"/>
      <c r="I132" s="330"/>
      <c r="J132" s="331"/>
    </row>
    <row r="133" spans="1:10" x14ac:dyDescent="0.3">
      <c r="A133" s="338" t="s">
        <v>145</v>
      </c>
      <c r="B133" s="339">
        <v>6.3</v>
      </c>
      <c r="C133" s="206" t="s">
        <v>145</v>
      </c>
      <c r="D133" s="199">
        <v>400</v>
      </c>
      <c r="E133" s="200" t="s">
        <v>86</v>
      </c>
      <c r="F133" s="201" t="s">
        <v>699</v>
      </c>
      <c r="G133" s="202">
        <f>VLOOKUP(E133,Belimo!$A:$B,2,FALSE)</f>
        <v>296</v>
      </c>
      <c r="H133" s="202">
        <f>VLOOKUP("H720R",Belimo!$A:$B,2,FALSE)</f>
        <v>289</v>
      </c>
      <c r="I133" s="203">
        <f t="shared" ref="I133:I141" si="12">G133+H133</f>
        <v>585</v>
      </c>
      <c r="J133" s="204">
        <f t="shared" si="7"/>
        <v>47373.3</v>
      </c>
    </row>
    <row r="134" spans="1:10" x14ac:dyDescent="0.3">
      <c r="A134" s="338"/>
      <c r="B134" s="339"/>
      <c r="C134" s="206" t="s">
        <v>145</v>
      </c>
      <c r="D134" s="207">
        <v>400</v>
      </c>
      <c r="E134" s="205" t="s">
        <v>85</v>
      </c>
      <c r="F134" s="201" t="s">
        <v>698</v>
      </c>
      <c r="G134" s="202">
        <f>VLOOKUP(E134,Belimo!$A:$B,2,FALSE)</f>
        <v>296</v>
      </c>
      <c r="H134" s="202">
        <f>VLOOKUP("H720R",Belimo!$A:$B,2,FALSE)</f>
        <v>289</v>
      </c>
      <c r="I134" s="203">
        <f t="shared" si="12"/>
        <v>585</v>
      </c>
      <c r="J134" s="204">
        <f t="shared" si="7"/>
        <v>47373.3</v>
      </c>
    </row>
    <row r="135" spans="1:10" x14ac:dyDescent="0.3">
      <c r="A135" s="338"/>
      <c r="B135" s="339"/>
      <c r="C135" s="206" t="s">
        <v>145</v>
      </c>
      <c r="D135" s="199">
        <v>400</v>
      </c>
      <c r="E135" s="205" t="s">
        <v>90</v>
      </c>
      <c r="F135" s="201" t="s">
        <v>661</v>
      </c>
      <c r="G135" s="202">
        <f>VLOOKUP(E135,Belimo!$A:$B,2,FALSE)</f>
        <v>313</v>
      </c>
      <c r="H135" s="202">
        <f>VLOOKUP("H720R",Belimo!$A:$B,2,FALSE)</f>
        <v>289</v>
      </c>
      <c r="I135" s="203">
        <f t="shared" si="12"/>
        <v>602</v>
      </c>
      <c r="J135" s="204">
        <f t="shared" si="7"/>
        <v>48749.96</v>
      </c>
    </row>
    <row r="136" spans="1:10" x14ac:dyDescent="0.3">
      <c r="A136" s="338"/>
      <c r="B136" s="339"/>
      <c r="C136" s="206" t="s">
        <v>145</v>
      </c>
      <c r="D136" s="207">
        <v>400</v>
      </c>
      <c r="E136" s="205" t="s">
        <v>88</v>
      </c>
      <c r="F136" s="201" t="s">
        <v>662</v>
      </c>
      <c r="G136" s="202">
        <f>VLOOKUP(E136,Belimo!$A:$B,2,FALSE)</f>
        <v>313</v>
      </c>
      <c r="H136" s="202">
        <f>VLOOKUP("H720R",Belimo!$A:$B,2,FALSE)</f>
        <v>289</v>
      </c>
      <c r="I136" s="203">
        <f t="shared" si="12"/>
        <v>602</v>
      </c>
      <c r="J136" s="204">
        <f t="shared" si="7"/>
        <v>48749.96</v>
      </c>
    </row>
    <row r="137" spans="1:10" x14ac:dyDescent="0.3">
      <c r="A137" s="338"/>
      <c r="B137" s="339"/>
      <c r="C137" s="206" t="s">
        <v>145</v>
      </c>
      <c r="D137" s="199">
        <v>400</v>
      </c>
      <c r="E137" s="205" t="s">
        <v>663</v>
      </c>
      <c r="F137" s="201" t="s">
        <v>664</v>
      </c>
      <c r="G137" s="202">
        <f>VLOOKUP(E137,Belimo!$A:$B,2,FALSE)</f>
        <v>419</v>
      </c>
      <c r="H137" s="202">
        <f>VLOOKUP("H720R",Belimo!$A:$B,2,FALSE)</f>
        <v>289</v>
      </c>
      <c r="I137" s="203">
        <f t="shared" si="12"/>
        <v>708</v>
      </c>
      <c r="J137" s="204">
        <f t="shared" si="7"/>
        <v>57333.840000000004</v>
      </c>
    </row>
    <row r="138" spans="1:10" x14ac:dyDescent="0.3">
      <c r="A138" s="338"/>
      <c r="B138" s="339"/>
      <c r="C138" s="206" t="s">
        <v>145</v>
      </c>
      <c r="D138" s="207">
        <v>400</v>
      </c>
      <c r="E138" s="205" t="s">
        <v>665</v>
      </c>
      <c r="F138" s="201" t="s">
        <v>666</v>
      </c>
      <c r="G138" s="202">
        <f>VLOOKUP(E138,Belimo!$A:$B,2,FALSE)</f>
        <v>620</v>
      </c>
      <c r="H138" s="202">
        <f>VLOOKUP("H720R",Belimo!$A:$B,2,FALSE)</f>
        <v>289</v>
      </c>
      <c r="I138" s="203">
        <f t="shared" si="12"/>
        <v>909</v>
      </c>
      <c r="J138" s="204">
        <f t="shared" si="7"/>
        <v>73610.820000000007</v>
      </c>
    </row>
    <row r="139" spans="1:10" x14ac:dyDescent="0.3">
      <c r="A139" s="338"/>
      <c r="B139" s="339"/>
      <c r="C139" s="206" t="s">
        <v>145</v>
      </c>
      <c r="D139" s="199">
        <v>400</v>
      </c>
      <c r="E139" s="205" t="s">
        <v>95</v>
      </c>
      <c r="F139" s="201" t="s">
        <v>667</v>
      </c>
      <c r="G139" s="202">
        <f>VLOOKUP(E139,Belimo!$A:$B,2,FALSE)</f>
        <v>636</v>
      </c>
      <c r="H139" s="202">
        <f>VLOOKUP("H720R",Belimo!$A:$B,2,FALSE)</f>
        <v>289</v>
      </c>
      <c r="I139" s="203">
        <f t="shared" si="12"/>
        <v>925</v>
      </c>
      <c r="J139" s="204">
        <f t="shared" si="7"/>
        <v>74906.5</v>
      </c>
    </row>
    <row r="140" spans="1:10" ht="30" x14ac:dyDescent="0.3">
      <c r="A140" s="338"/>
      <c r="B140" s="339"/>
      <c r="C140" s="206" t="s">
        <v>145</v>
      </c>
      <c r="D140" s="207">
        <v>400</v>
      </c>
      <c r="E140" s="205" t="s">
        <v>98</v>
      </c>
      <c r="F140" s="201" t="s">
        <v>668</v>
      </c>
      <c r="G140" s="202">
        <f>VLOOKUP(E140,Belimo!$A:$B,2,FALSE)</f>
        <v>665</v>
      </c>
      <c r="H140" s="202">
        <f>VLOOKUP("H720R",Belimo!$A:$B,2,FALSE)</f>
        <v>289</v>
      </c>
      <c r="I140" s="203">
        <f t="shared" si="12"/>
        <v>954</v>
      </c>
      <c r="J140" s="204">
        <f t="shared" ref="J140:J203" si="13">$I$7*I140</f>
        <v>77254.92</v>
      </c>
    </row>
    <row r="141" spans="1:10" ht="30" x14ac:dyDescent="0.3">
      <c r="A141" s="338"/>
      <c r="B141" s="339"/>
      <c r="C141" s="206" t="s">
        <v>145</v>
      </c>
      <c r="D141" s="199">
        <v>400</v>
      </c>
      <c r="E141" s="205" t="s">
        <v>97</v>
      </c>
      <c r="F141" s="201" t="s">
        <v>669</v>
      </c>
      <c r="G141" s="202">
        <f>VLOOKUP(E141,Belimo!$A:$B,2,FALSE)</f>
        <v>665</v>
      </c>
      <c r="H141" s="202">
        <f>VLOOKUP("H720R",Belimo!$A:$B,2,FALSE)</f>
        <v>289</v>
      </c>
      <c r="I141" s="203">
        <f t="shared" si="12"/>
        <v>954</v>
      </c>
      <c r="J141" s="204">
        <f t="shared" si="13"/>
        <v>77254.92</v>
      </c>
    </row>
    <row r="142" spans="1:10" ht="15.75" x14ac:dyDescent="0.3">
      <c r="A142" s="329" t="s">
        <v>393</v>
      </c>
      <c r="B142" s="330"/>
      <c r="C142" s="330"/>
      <c r="D142" s="330"/>
      <c r="E142" s="330"/>
      <c r="F142" s="330"/>
      <c r="G142" s="330"/>
      <c r="H142" s="330"/>
      <c r="I142" s="330"/>
      <c r="J142" s="331"/>
    </row>
    <row r="143" spans="1:10" x14ac:dyDescent="0.3">
      <c r="A143" s="338" t="s">
        <v>146</v>
      </c>
      <c r="B143" s="339">
        <v>10</v>
      </c>
      <c r="C143" s="206" t="s">
        <v>146</v>
      </c>
      <c r="D143" s="199">
        <v>400</v>
      </c>
      <c r="E143" s="200" t="s">
        <v>86</v>
      </c>
      <c r="F143" s="201" t="s">
        <v>699</v>
      </c>
      <c r="G143" s="202">
        <f>VLOOKUP(E143,Belimo!$A:$B,2,FALSE)</f>
        <v>296</v>
      </c>
      <c r="H143" s="202">
        <f>VLOOKUP("H725R",Belimo!$A:$B,2,FALSE)</f>
        <v>299</v>
      </c>
      <c r="I143" s="203">
        <f t="shared" ref="I143:I151" si="14">G143+H143</f>
        <v>595</v>
      </c>
      <c r="J143" s="204">
        <f t="shared" si="13"/>
        <v>48183.100000000006</v>
      </c>
    </row>
    <row r="144" spans="1:10" x14ac:dyDescent="0.3">
      <c r="A144" s="338"/>
      <c r="B144" s="339"/>
      <c r="C144" s="206" t="s">
        <v>146</v>
      </c>
      <c r="D144" s="207">
        <v>400</v>
      </c>
      <c r="E144" s="205" t="s">
        <v>85</v>
      </c>
      <c r="F144" s="201" t="s">
        <v>698</v>
      </c>
      <c r="G144" s="202">
        <f>VLOOKUP(E144,Belimo!$A:$B,2,FALSE)</f>
        <v>296</v>
      </c>
      <c r="H144" s="202">
        <f>VLOOKUP("H725R",Belimo!$A:$B,2,FALSE)</f>
        <v>299</v>
      </c>
      <c r="I144" s="203">
        <f t="shared" si="14"/>
        <v>595</v>
      </c>
      <c r="J144" s="204">
        <f t="shared" si="13"/>
        <v>48183.100000000006</v>
      </c>
    </row>
    <row r="145" spans="1:10" x14ac:dyDescent="0.3">
      <c r="A145" s="338"/>
      <c r="B145" s="339"/>
      <c r="C145" s="206" t="s">
        <v>146</v>
      </c>
      <c r="D145" s="199">
        <v>400</v>
      </c>
      <c r="E145" s="205" t="s">
        <v>90</v>
      </c>
      <c r="F145" s="201" t="s">
        <v>661</v>
      </c>
      <c r="G145" s="202">
        <f>VLOOKUP(E145,Belimo!$A:$B,2,FALSE)</f>
        <v>313</v>
      </c>
      <c r="H145" s="202">
        <f>VLOOKUP("H725R",Belimo!$A:$B,2,FALSE)</f>
        <v>299</v>
      </c>
      <c r="I145" s="203">
        <f t="shared" si="14"/>
        <v>612</v>
      </c>
      <c r="J145" s="204">
        <f t="shared" si="13"/>
        <v>49559.76</v>
      </c>
    </row>
    <row r="146" spans="1:10" x14ac:dyDescent="0.3">
      <c r="A146" s="338"/>
      <c r="B146" s="339"/>
      <c r="C146" s="206" t="s">
        <v>146</v>
      </c>
      <c r="D146" s="207">
        <v>400</v>
      </c>
      <c r="E146" s="205" t="s">
        <v>88</v>
      </c>
      <c r="F146" s="201" t="s">
        <v>662</v>
      </c>
      <c r="G146" s="202">
        <f>VLOOKUP(E146,Belimo!$A:$B,2,FALSE)</f>
        <v>313</v>
      </c>
      <c r="H146" s="202">
        <f>VLOOKUP("H725R",Belimo!$A:$B,2,FALSE)</f>
        <v>299</v>
      </c>
      <c r="I146" s="203">
        <f t="shared" si="14"/>
        <v>612</v>
      </c>
      <c r="J146" s="204">
        <f t="shared" si="13"/>
        <v>49559.76</v>
      </c>
    </row>
    <row r="147" spans="1:10" x14ac:dyDescent="0.3">
      <c r="A147" s="338"/>
      <c r="B147" s="339"/>
      <c r="C147" s="206" t="s">
        <v>146</v>
      </c>
      <c r="D147" s="199">
        <v>400</v>
      </c>
      <c r="E147" s="205" t="s">
        <v>663</v>
      </c>
      <c r="F147" s="201" t="s">
        <v>664</v>
      </c>
      <c r="G147" s="202">
        <f>VLOOKUP(E147,Belimo!$A:$B,2,FALSE)</f>
        <v>419</v>
      </c>
      <c r="H147" s="202">
        <f>VLOOKUP("H725R",Belimo!$A:$B,2,FALSE)</f>
        <v>299</v>
      </c>
      <c r="I147" s="203">
        <f t="shared" si="14"/>
        <v>718</v>
      </c>
      <c r="J147" s="204">
        <f t="shared" si="13"/>
        <v>58143.64</v>
      </c>
    </row>
    <row r="148" spans="1:10" x14ac:dyDescent="0.3">
      <c r="A148" s="338"/>
      <c r="B148" s="339"/>
      <c r="C148" s="206" t="s">
        <v>146</v>
      </c>
      <c r="D148" s="207">
        <v>400</v>
      </c>
      <c r="E148" s="205" t="s">
        <v>665</v>
      </c>
      <c r="F148" s="201" t="s">
        <v>666</v>
      </c>
      <c r="G148" s="202">
        <f>VLOOKUP(E148,Belimo!$A:$B,2,FALSE)</f>
        <v>620</v>
      </c>
      <c r="H148" s="202">
        <f>VLOOKUP("H725R",Belimo!$A:$B,2,FALSE)</f>
        <v>299</v>
      </c>
      <c r="I148" s="203">
        <f t="shared" si="14"/>
        <v>919</v>
      </c>
      <c r="J148" s="204">
        <f t="shared" si="13"/>
        <v>74420.62000000001</v>
      </c>
    </row>
    <row r="149" spans="1:10" x14ac:dyDescent="0.3">
      <c r="A149" s="338"/>
      <c r="B149" s="339"/>
      <c r="C149" s="206" t="s">
        <v>146</v>
      </c>
      <c r="D149" s="199">
        <v>400</v>
      </c>
      <c r="E149" s="205" t="s">
        <v>95</v>
      </c>
      <c r="F149" s="201" t="s">
        <v>667</v>
      </c>
      <c r="G149" s="202">
        <f>VLOOKUP(E149,Belimo!$A:$B,2,FALSE)</f>
        <v>636</v>
      </c>
      <c r="H149" s="202">
        <f>VLOOKUP("H725R",Belimo!$A:$B,2,FALSE)</f>
        <v>299</v>
      </c>
      <c r="I149" s="203">
        <f t="shared" si="14"/>
        <v>935</v>
      </c>
      <c r="J149" s="204">
        <f t="shared" si="13"/>
        <v>75716.3</v>
      </c>
    </row>
    <row r="150" spans="1:10" ht="30" x14ac:dyDescent="0.3">
      <c r="A150" s="338"/>
      <c r="B150" s="339"/>
      <c r="C150" s="206" t="s">
        <v>146</v>
      </c>
      <c r="D150" s="207">
        <v>400</v>
      </c>
      <c r="E150" s="205" t="s">
        <v>98</v>
      </c>
      <c r="F150" s="201" t="s">
        <v>668</v>
      </c>
      <c r="G150" s="202">
        <f>VLOOKUP(E150,Belimo!$A:$B,2,FALSE)</f>
        <v>665</v>
      </c>
      <c r="H150" s="202">
        <f>VLOOKUP("H725R",Belimo!$A:$B,2,FALSE)</f>
        <v>299</v>
      </c>
      <c r="I150" s="203">
        <f t="shared" si="14"/>
        <v>964</v>
      </c>
      <c r="J150" s="204">
        <f t="shared" si="13"/>
        <v>78064.72</v>
      </c>
    </row>
    <row r="151" spans="1:10" ht="30" x14ac:dyDescent="0.3">
      <c r="A151" s="338"/>
      <c r="B151" s="339"/>
      <c r="C151" s="206" t="s">
        <v>146</v>
      </c>
      <c r="D151" s="199">
        <v>400</v>
      </c>
      <c r="E151" s="205" t="s">
        <v>97</v>
      </c>
      <c r="F151" s="201" t="s">
        <v>669</v>
      </c>
      <c r="G151" s="202">
        <f>VLOOKUP(E151,Belimo!$A:$B,2,FALSE)</f>
        <v>665</v>
      </c>
      <c r="H151" s="202">
        <f>VLOOKUP("H725R",Belimo!$A:$B,2,FALSE)</f>
        <v>299</v>
      </c>
      <c r="I151" s="203">
        <f t="shared" si="14"/>
        <v>964</v>
      </c>
      <c r="J151" s="204">
        <f t="shared" si="13"/>
        <v>78064.72</v>
      </c>
    </row>
    <row r="152" spans="1:10" ht="15.75" x14ac:dyDescent="0.3">
      <c r="A152" s="329" t="s">
        <v>394</v>
      </c>
      <c r="B152" s="330"/>
      <c r="C152" s="330"/>
      <c r="D152" s="330"/>
      <c r="E152" s="330"/>
      <c r="F152" s="330"/>
      <c r="G152" s="330"/>
      <c r="H152" s="330"/>
      <c r="I152" s="330"/>
      <c r="J152" s="331"/>
    </row>
    <row r="153" spans="1:10" x14ac:dyDescent="0.3">
      <c r="A153" s="338" t="s">
        <v>147</v>
      </c>
      <c r="B153" s="339">
        <v>16</v>
      </c>
      <c r="C153" s="206" t="s">
        <v>147</v>
      </c>
      <c r="D153" s="206">
        <v>350</v>
      </c>
      <c r="E153" s="200" t="s">
        <v>86</v>
      </c>
      <c r="F153" s="201" t="s">
        <v>699</v>
      </c>
      <c r="G153" s="202">
        <f>VLOOKUP(E153,Belimo!$A:$B,2,FALSE)</f>
        <v>296</v>
      </c>
      <c r="H153" s="202">
        <f>VLOOKUP("H732R",Belimo!$A:$B,2,FALSE)</f>
        <v>333</v>
      </c>
      <c r="I153" s="203">
        <f t="shared" ref="I153:I165" si="15">G153+H153</f>
        <v>629</v>
      </c>
      <c r="J153" s="204">
        <f t="shared" si="13"/>
        <v>50936.420000000006</v>
      </c>
    </row>
    <row r="154" spans="1:10" x14ac:dyDescent="0.3">
      <c r="A154" s="338"/>
      <c r="B154" s="339"/>
      <c r="C154" s="206" t="s">
        <v>147</v>
      </c>
      <c r="D154" s="206">
        <v>350</v>
      </c>
      <c r="E154" s="205" t="s">
        <v>85</v>
      </c>
      <c r="F154" s="201" t="s">
        <v>698</v>
      </c>
      <c r="G154" s="202">
        <f>VLOOKUP(E154,Belimo!$A:$B,2,FALSE)</f>
        <v>296</v>
      </c>
      <c r="H154" s="202">
        <f>VLOOKUP("H732R",Belimo!$A:$B,2,FALSE)</f>
        <v>333</v>
      </c>
      <c r="I154" s="203">
        <f t="shared" si="15"/>
        <v>629</v>
      </c>
      <c r="J154" s="204">
        <f t="shared" si="13"/>
        <v>50936.420000000006</v>
      </c>
    </row>
    <row r="155" spans="1:10" x14ac:dyDescent="0.3">
      <c r="A155" s="338"/>
      <c r="B155" s="339"/>
      <c r="C155" s="206" t="s">
        <v>147</v>
      </c>
      <c r="D155" s="206">
        <v>350</v>
      </c>
      <c r="E155" s="205" t="s">
        <v>90</v>
      </c>
      <c r="F155" s="201" t="s">
        <v>661</v>
      </c>
      <c r="G155" s="202">
        <f>VLOOKUP(E155,Belimo!$A:$B,2,FALSE)</f>
        <v>313</v>
      </c>
      <c r="H155" s="202">
        <f>VLOOKUP("H732R",Belimo!$A:$B,2,FALSE)</f>
        <v>333</v>
      </c>
      <c r="I155" s="203">
        <f t="shared" si="15"/>
        <v>646</v>
      </c>
      <c r="J155" s="204">
        <f t="shared" si="13"/>
        <v>52313.08</v>
      </c>
    </row>
    <row r="156" spans="1:10" x14ac:dyDescent="0.3">
      <c r="A156" s="338"/>
      <c r="B156" s="339"/>
      <c r="C156" s="206" t="s">
        <v>147</v>
      </c>
      <c r="D156" s="206">
        <v>350</v>
      </c>
      <c r="E156" s="205" t="s">
        <v>88</v>
      </c>
      <c r="F156" s="201" t="s">
        <v>662</v>
      </c>
      <c r="G156" s="202">
        <f>VLOOKUP(E156,Belimo!$A:$B,2,FALSE)</f>
        <v>313</v>
      </c>
      <c r="H156" s="202">
        <f>VLOOKUP("H732R",Belimo!$A:$B,2,FALSE)</f>
        <v>333</v>
      </c>
      <c r="I156" s="203">
        <f t="shared" si="15"/>
        <v>646</v>
      </c>
      <c r="J156" s="204">
        <f t="shared" si="13"/>
        <v>52313.08</v>
      </c>
    </row>
    <row r="157" spans="1:10" x14ac:dyDescent="0.3">
      <c r="A157" s="338"/>
      <c r="B157" s="339"/>
      <c r="C157" s="206" t="s">
        <v>147</v>
      </c>
      <c r="D157" s="206">
        <v>400</v>
      </c>
      <c r="E157" s="205" t="s">
        <v>670</v>
      </c>
      <c r="F157" s="201" t="s">
        <v>699</v>
      </c>
      <c r="G157" s="202">
        <f>VLOOKUP(E157,Belimo!$A:$B,2,FALSE)</f>
        <v>393</v>
      </c>
      <c r="H157" s="202">
        <f>VLOOKUP("H732R",Belimo!$A:$B,2,FALSE)</f>
        <v>333</v>
      </c>
      <c r="I157" s="203">
        <f t="shared" si="15"/>
        <v>726</v>
      </c>
      <c r="J157" s="204">
        <f t="shared" si="13"/>
        <v>58791.48</v>
      </c>
    </row>
    <row r="158" spans="1:10" x14ac:dyDescent="0.3">
      <c r="A158" s="338"/>
      <c r="B158" s="339"/>
      <c r="C158" s="206" t="s">
        <v>147</v>
      </c>
      <c r="D158" s="206">
        <v>400</v>
      </c>
      <c r="E158" s="205" t="s">
        <v>671</v>
      </c>
      <c r="F158" s="201" t="s">
        <v>698</v>
      </c>
      <c r="G158" s="202">
        <f>VLOOKUP(E158,Belimo!$A:$B,2,FALSE)</f>
        <v>393</v>
      </c>
      <c r="H158" s="202">
        <f>VLOOKUP("H732R",Belimo!$A:$B,2,FALSE)</f>
        <v>333</v>
      </c>
      <c r="I158" s="203">
        <f t="shared" si="15"/>
        <v>726</v>
      </c>
      <c r="J158" s="204">
        <f t="shared" si="13"/>
        <v>58791.48</v>
      </c>
    </row>
    <row r="159" spans="1:10" x14ac:dyDescent="0.3">
      <c r="A159" s="338"/>
      <c r="B159" s="339"/>
      <c r="C159" s="206" t="s">
        <v>147</v>
      </c>
      <c r="D159" s="206">
        <v>400</v>
      </c>
      <c r="E159" s="205" t="s">
        <v>663</v>
      </c>
      <c r="F159" s="201" t="s">
        <v>664</v>
      </c>
      <c r="G159" s="202">
        <f>VLOOKUP(E159,Belimo!$A:$B,2,FALSE)</f>
        <v>419</v>
      </c>
      <c r="H159" s="202">
        <f>VLOOKUP("H732R",Belimo!$A:$B,2,FALSE)</f>
        <v>333</v>
      </c>
      <c r="I159" s="203">
        <f t="shared" si="15"/>
        <v>752</v>
      </c>
      <c r="J159" s="204">
        <f t="shared" si="13"/>
        <v>60896.960000000006</v>
      </c>
    </row>
    <row r="160" spans="1:10" x14ac:dyDescent="0.3">
      <c r="A160" s="338"/>
      <c r="B160" s="339"/>
      <c r="C160" s="206" t="s">
        <v>147</v>
      </c>
      <c r="D160" s="206">
        <v>400</v>
      </c>
      <c r="E160" s="205" t="s">
        <v>672</v>
      </c>
      <c r="F160" s="201" t="s">
        <v>661</v>
      </c>
      <c r="G160" s="202">
        <f>VLOOKUP(E160,Belimo!$A:$B,2,FALSE)</f>
        <v>415</v>
      </c>
      <c r="H160" s="202">
        <f>VLOOKUP("H732R",Belimo!$A:$B,2,FALSE)</f>
        <v>333</v>
      </c>
      <c r="I160" s="203">
        <f t="shared" si="15"/>
        <v>748</v>
      </c>
      <c r="J160" s="204">
        <f t="shared" si="13"/>
        <v>60573.04</v>
      </c>
    </row>
    <row r="161" spans="1:10" x14ac:dyDescent="0.3">
      <c r="A161" s="338"/>
      <c r="B161" s="339"/>
      <c r="C161" s="206" t="s">
        <v>147</v>
      </c>
      <c r="D161" s="206">
        <v>400</v>
      </c>
      <c r="E161" s="205" t="s">
        <v>673</v>
      </c>
      <c r="F161" s="201" t="s">
        <v>662</v>
      </c>
      <c r="G161" s="202">
        <f>VLOOKUP(E161,Belimo!$A:$B,2,FALSE)</f>
        <v>415</v>
      </c>
      <c r="H161" s="202">
        <f>VLOOKUP("H732R",Belimo!$A:$B,2,FALSE)</f>
        <v>333</v>
      </c>
      <c r="I161" s="203">
        <f t="shared" si="15"/>
        <v>748</v>
      </c>
      <c r="J161" s="204">
        <f t="shared" si="13"/>
        <v>60573.04</v>
      </c>
    </row>
    <row r="162" spans="1:10" x14ac:dyDescent="0.3">
      <c r="A162" s="338"/>
      <c r="B162" s="339"/>
      <c r="C162" s="206" t="s">
        <v>147</v>
      </c>
      <c r="D162" s="206">
        <v>400</v>
      </c>
      <c r="E162" s="205" t="s">
        <v>665</v>
      </c>
      <c r="F162" s="201" t="s">
        <v>666</v>
      </c>
      <c r="G162" s="202">
        <f>VLOOKUP(E162,Belimo!$A:$B,2,FALSE)</f>
        <v>620</v>
      </c>
      <c r="H162" s="202">
        <f>VLOOKUP("H732R",Belimo!$A:$B,2,FALSE)</f>
        <v>333</v>
      </c>
      <c r="I162" s="203">
        <f t="shared" si="15"/>
        <v>953</v>
      </c>
      <c r="J162" s="204">
        <f t="shared" si="13"/>
        <v>77173.94</v>
      </c>
    </row>
    <row r="163" spans="1:10" x14ac:dyDescent="0.3">
      <c r="A163" s="338"/>
      <c r="B163" s="339"/>
      <c r="C163" s="206" t="s">
        <v>147</v>
      </c>
      <c r="D163" s="206">
        <v>400</v>
      </c>
      <c r="E163" s="205" t="s">
        <v>95</v>
      </c>
      <c r="F163" s="201" t="s">
        <v>667</v>
      </c>
      <c r="G163" s="202">
        <f>VLOOKUP(E163,Belimo!$A:$B,2,FALSE)</f>
        <v>636</v>
      </c>
      <c r="H163" s="202">
        <f>VLOOKUP("H732R",Belimo!$A:$B,2,FALSE)</f>
        <v>333</v>
      </c>
      <c r="I163" s="203">
        <f t="shared" si="15"/>
        <v>969</v>
      </c>
      <c r="J163" s="204">
        <f t="shared" si="13"/>
        <v>78469.62000000001</v>
      </c>
    </row>
    <row r="164" spans="1:10" ht="30" x14ac:dyDescent="0.3">
      <c r="A164" s="338"/>
      <c r="B164" s="339"/>
      <c r="C164" s="206" t="s">
        <v>147</v>
      </c>
      <c r="D164" s="206">
        <v>400</v>
      </c>
      <c r="E164" s="205" t="s">
        <v>98</v>
      </c>
      <c r="F164" s="201" t="s">
        <v>668</v>
      </c>
      <c r="G164" s="202">
        <f>VLOOKUP(E164,Belimo!$A:$B,2,FALSE)</f>
        <v>665</v>
      </c>
      <c r="H164" s="202">
        <f>VLOOKUP("H732R",Belimo!$A:$B,2,FALSE)</f>
        <v>333</v>
      </c>
      <c r="I164" s="203">
        <f t="shared" si="15"/>
        <v>998</v>
      </c>
      <c r="J164" s="204">
        <f t="shared" si="13"/>
        <v>80818.040000000008</v>
      </c>
    </row>
    <row r="165" spans="1:10" ht="30" x14ac:dyDescent="0.3">
      <c r="A165" s="338"/>
      <c r="B165" s="339"/>
      <c r="C165" s="206" t="s">
        <v>147</v>
      </c>
      <c r="D165" s="206">
        <v>400</v>
      </c>
      <c r="E165" s="205" t="s">
        <v>97</v>
      </c>
      <c r="F165" s="201" t="s">
        <v>669</v>
      </c>
      <c r="G165" s="202">
        <f>VLOOKUP(E165,Belimo!$A:$B,2,FALSE)</f>
        <v>665</v>
      </c>
      <c r="H165" s="202">
        <f>VLOOKUP("H732R",Belimo!$A:$B,2,FALSE)</f>
        <v>333</v>
      </c>
      <c r="I165" s="203">
        <f t="shared" si="15"/>
        <v>998</v>
      </c>
      <c r="J165" s="204">
        <f t="shared" si="13"/>
        <v>80818.040000000008</v>
      </c>
    </row>
    <row r="166" spans="1:10" ht="15.75" x14ac:dyDescent="0.3">
      <c r="A166" s="329" t="s">
        <v>395</v>
      </c>
      <c r="B166" s="330"/>
      <c r="C166" s="330"/>
      <c r="D166" s="330"/>
      <c r="E166" s="330"/>
      <c r="F166" s="330"/>
      <c r="G166" s="330"/>
      <c r="H166" s="330"/>
      <c r="I166" s="330"/>
      <c r="J166" s="331"/>
    </row>
    <row r="167" spans="1:10" x14ac:dyDescent="0.3">
      <c r="A167" s="338" t="s">
        <v>148</v>
      </c>
      <c r="B167" s="339">
        <v>25</v>
      </c>
      <c r="C167" s="206" t="s">
        <v>148</v>
      </c>
      <c r="D167" s="206">
        <v>150</v>
      </c>
      <c r="E167" s="200" t="s">
        <v>86</v>
      </c>
      <c r="F167" s="201" t="s">
        <v>699</v>
      </c>
      <c r="G167" s="202">
        <f>VLOOKUP(E167,Belimo!$A:$B,2,FALSE)</f>
        <v>296</v>
      </c>
      <c r="H167" s="202">
        <f>VLOOKUP("H740R",Belimo!$A:$B,2,FALSE)</f>
        <v>361</v>
      </c>
      <c r="I167" s="203">
        <f t="shared" ref="I167:I179" si="16">G167+H167</f>
        <v>657</v>
      </c>
      <c r="J167" s="204">
        <f t="shared" si="13"/>
        <v>53203.86</v>
      </c>
    </row>
    <row r="168" spans="1:10" x14ac:dyDescent="0.3">
      <c r="A168" s="338"/>
      <c r="B168" s="339"/>
      <c r="C168" s="206" t="s">
        <v>148</v>
      </c>
      <c r="D168" s="206">
        <v>150</v>
      </c>
      <c r="E168" s="205" t="s">
        <v>85</v>
      </c>
      <c r="F168" s="201" t="s">
        <v>698</v>
      </c>
      <c r="G168" s="202">
        <f>VLOOKUP(E168,Belimo!$A:$B,2,FALSE)</f>
        <v>296</v>
      </c>
      <c r="H168" s="202">
        <f>VLOOKUP("H740R",Belimo!$A:$B,2,FALSE)</f>
        <v>361</v>
      </c>
      <c r="I168" s="203">
        <f t="shared" si="16"/>
        <v>657</v>
      </c>
      <c r="J168" s="204">
        <f t="shared" si="13"/>
        <v>53203.86</v>
      </c>
    </row>
    <row r="169" spans="1:10" x14ac:dyDescent="0.3">
      <c r="A169" s="338"/>
      <c r="B169" s="339"/>
      <c r="C169" s="206" t="s">
        <v>148</v>
      </c>
      <c r="D169" s="206">
        <v>150</v>
      </c>
      <c r="E169" s="205" t="s">
        <v>90</v>
      </c>
      <c r="F169" s="201" t="s">
        <v>661</v>
      </c>
      <c r="G169" s="202">
        <f>VLOOKUP(E169,Belimo!$A:$B,2,FALSE)</f>
        <v>313</v>
      </c>
      <c r="H169" s="202">
        <f>VLOOKUP("H740R",Belimo!$A:$B,2,FALSE)</f>
        <v>361</v>
      </c>
      <c r="I169" s="203">
        <f t="shared" si="16"/>
        <v>674</v>
      </c>
      <c r="J169" s="204">
        <f t="shared" si="13"/>
        <v>54580.520000000004</v>
      </c>
    </row>
    <row r="170" spans="1:10" x14ac:dyDescent="0.3">
      <c r="A170" s="338"/>
      <c r="B170" s="339"/>
      <c r="C170" s="206" t="s">
        <v>148</v>
      </c>
      <c r="D170" s="206">
        <v>150</v>
      </c>
      <c r="E170" s="205" t="s">
        <v>88</v>
      </c>
      <c r="F170" s="201" t="s">
        <v>662</v>
      </c>
      <c r="G170" s="202">
        <f>VLOOKUP(E170,Belimo!$A:$B,2,FALSE)</f>
        <v>313</v>
      </c>
      <c r="H170" s="202">
        <f>VLOOKUP("H740R",Belimo!$A:$B,2,FALSE)</f>
        <v>361</v>
      </c>
      <c r="I170" s="203">
        <f t="shared" si="16"/>
        <v>674</v>
      </c>
      <c r="J170" s="204">
        <f t="shared" si="13"/>
        <v>54580.520000000004</v>
      </c>
    </row>
    <row r="171" spans="1:10" x14ac:dyDescent="0.3">
      <c r="A171" s="338"/>
      <c r="B171" s="339"/>
      <c r="C171" s="206" t="s">
        <v>148</v>
      </c>
      <c r="D171" s="206">
        <v>400</v>
      </c>
      <c r="E171" s="205" t="s">
        <v>670</v>
      </c>
      <c r="F171" s="201" t="s">
        <v>699</v>
      </c>
      <c r="G171" s="202">
        <f>VLOOKUP(E171,Belimo!$A:$B,2,FALSE)</f>
        <v>393</v>
      </c>
      <c r="H171" s="202">
        <f>VLOOKUP("H740R",Belimo!$A:$B,2,FALSE)</f>
        <v>361</v>
      </c>
      <c r="I171" s="203">
        <f t="shared" si="16"/>
        <v>754</v>
      </c>
      <c r="J171" s="204">
        <f t="shared" si="13"/>
        <v>61058.920000000006</v>
      </c>
    </row>
    <row r="172" spans="1:10" x14ac:dyDescent="0.3">
      <c r="A172" s="338"/>
      <c r="B172" s="339"/>
      <c r="C172" s="206" t="s">
        <v>148</v>
      </c>
      <c r="D172" s="206">
        <v>400</v>
      </c>
      <c r="E172" s="205" t="s">
        <v>671</v>
      </c>
      <c r="F172" s="201" t="s">
        <v>698</v>
      </c>
      <c r="G172" s="202">
        <f>VLOOKUP(E172,Belimo!$A:$B,2,FALSE)</f>
        <v>393</v>
      </c>
      <c r="H172" s="202">
        <f>VLOOKUP("H740R",Belimo!$A:$B,2,FALSE)</f>
        <v>361</v>
      </c>
      <c r="I172" s="203">
        <f t="shared" si="16"/>
        <v>754</v>
      </c>
      <c r="J172" s="204">
        <f t="shared" si="13"/>
        <v>61058.920000000006</v>
      </c>
    </row>
    <row r="173" spans="1:10" x14ac:dyDescent="0.3">
      <c r="A173" s="338"/>
      <c r="B173" s="339"/>
      <c r="C173" s="206" t="s">
        <v>148</v>
      </c>
      <c r="D173" s="206">
        <v>400</v>
      </c>
      <c r="E173" s="205" t="s">
        <v>663</v>
      </c>
      <c r="F173" s="201" t="s">
        <v>664</v>
      </c>
      <c r="G173" s="202">
        <f>VLOOKUP(E173,Belimo!$A:$B,2,FALSE)</f>
        <v>419</v>
      </c>
      <c r="H173" s="202">
        <f>VLOOKUP("H740R",Belimo!$A:$B,2,FALSE)</f>
        <v>361</v>
      </c>
      <c r="I173" s="203">
        <f t="shared" si="16"/>
        <v>780</v>
      </c>
      <c r="J173" s="204">
        <f t="shared" si="13"/>
        <v>63164.4</v>
      </c>
    </row>
    <row r="174" spans="1:10" x14ac:dyDescent="0.3">
      <c r="A174" s="338"/>
      <c r="B174" s="339"/>
      <c r="C174" s="206" t="s">
        <v>148</v>
      </c>
      <c r="D174" s="206">
        <v>400</v>
      </c>
      <c r="E174" s="205" t="s">
        <v>672</v>
      </c>
      <c r="F174" s="201" t="s">
        <v>661</v>
      </c>
      <c r="G174" s="202">
        <f>VLOOKUP(E174,Belimo!$A:$B,2,FALSE)</f>
        <v>415</v>
      </c>
      <c r="H174" s="202">
        <f>VLOOKUP("H740R",Belimo!$A:$B,2,FALSE)</f>
        <v>361</v>
      </c>
      <c r="I174" s="203">
        <f t="shared" si="16"/>
        <v>776</v>
      </c>
      <c r="J174" s="204">
        <f t="shared" si="13"/>
        <v>62840.480000000003</v>
      </c>
    </row>
    <row r="175" spans="1:10" x14ac:dyDescent="0.3">
      <c r="A175" s="338"/>
      <c r="B175" s="339"/>
      <c r="C175" s="206" t="s">
        <v>148</v>
      </c>
      <c r="D175" s="206">
        <v>400</v>
      </c>
      <c r="E175" s="205" t="s">
        <v>673</v>
      </c>
      <c r="F175" s="201" t="s">
        <v>662</v>
      </c>
      <c r="G175" s="202">
        <f>VLOOKUP(E175,Belimo!$A:$B,2,FALSE)</f>
        <v>415</v>
      </c>
      <c r="H175" s="202">
        <f>VLOOKUP("H740R",Belimo!$A:$B,2,FALSE)</f>
        <v>361</v>
      </c>
      <c r="I175" s="203">
        <f t="shared" si="16"/>
        <v>776</v>
      </c>
      <c r="J175" s="204">
        <f t="shared" si="13"/>
        <v>62840.480000000003</v>
      </c>
    </row>
    <row r="176" spans="1:10" x14ac:dyDescent="0.3">
      <c r="A176" s="338"/>
      <c r="B176" s="339"/>
      <c r="C176" s="206" t="s">
        <v>148</v>
      </c>
      <c r="D176" s="206">
        <v>400</v>
      </c>
      <c r="E176" s="205" t="s">
        <v>665</v>
      </c>
      <c r="F176" s="201" t="s">
        <v>666</v>
      </c>
      <c r="G176" s="202">
        <f>VLOOKUP(E176,Belimo!$A:$B,2,FALSE)</f>
        <v>620</v>
      </c>
      <c r="H176" s="202">
        <f>VLOOKUP("H740R",Belimo!$A:$B,2,FALSE)</f>
        <v>361</v>
      </c>
      <c r="I176" s="203">
        <f t="shared" si="16"/>
        <v>981</v>
      </c>
      <c r="J176" s="204">
        <f t="shared" si="13"/>
        <v>79441.38</v>
      </c>
    </row>
    <row r="177" spans="1:10" x14ac:dyDescent="0.3">
      <c r="A177" s="338"/>
      <c r="B177" s="339"/>
      <c r="C177" s="206" t="s">
        <v>148</v>
      </c>
      <c r="D177" s="206">
        <v>400</v>
      </c>
      <c r="E177" s="205" t="s">
        <v>95</v>
      </c>
      <c r="F177" s="201" t="s">
        <v>667</v>
      </c>
      <c r="G177" s="202">
        <f>VLOOKUP(E177,Belimo!$A:$B,2,FALSE)</f>
        <v>636</v>
      </c>
      <c r="H177" s="202">
        <f>VLOOKUP("H740R",Belimo!$A:$B,2,FALSE)</f>
        <v>361</v>
      </c>
      <c r="I177" s="203">
        <f t="shared" si="16"/>
        <v>997</v>
      </c>
      <c r="J177" s="204">
        <f t="shared" si="13"/>
        <v>80737.06</v>
      </c>
    </row>
    <row r="178" spans="1:10" ht="30" x14ac:dyDescent="0.3">
      <c r="A178" s="338"/>
      <c r="B178" s="339"/>
      <c r="C178" s="206" t="s">
        <v>148</v>
      </c>
      <c r="D178" s="206">
        <v>400</v>
      </c>
      <c r="E178" s="205" t="s">
        <v>98</v>
      </c>
      <c r="F178" s="201" t="s">
        <v>668</v>
      </c>
      <c r="G178" s="202">
        <f>VLOOKUP(E178,Belimo!$A:$B,2,FALSE)</f>
        <v>665</v>
      </c>
      <c r="H178" s="202">
        <f>VLOOKUP("H740R",Belimo!$A:$B,2,FALSE)</f>
        <v>361</v>
      </c>
      <c r="I178" s="203">
        <f t="shared" si="16"/>
        <v>1026</v>
      </c>
      <c r="J178" s="204">
        <f t="shared" si="13"/>
        <v>83085.48000000001</v>
      </c>
    </row>
    <row r="179" spans="1:10" ht="30" x14ac:dyDescent="0.3">
      <c r="A179" s="338"/>
      <c r="B179" s="339"/>
      <c r="C179" s="206" t="s">
        <v>148</v>
      </c>
      <c r="D179" s="206">
        <v>400</v>
      </c>
      <c r="E179" s="205" t="s">
        <v>97</v>
      </c>
      <c r="F179" s="201" t="s">
        <v>669</v>
      </c>
      <c r="G179" s="202">
        <f>VLOOKUP(E179,Belimo!$A:$B,2,FALSE)</f>
        <v>665</v>
      </c>
      <c r="H179" s="202">
        <f>VLOOKUP("H740R",Belimo!$A:$B,2,FALSE)</f>
        <v>361</v>
      </c>
      <c r="I179" s="203">
        <f t="shared" si="16"/>
        <v>1026</v>
      </c>
      <c r="J179" s="204">
        <f t="shared" si="13"/>
        <v>83085.48000000001</v>
      </c>
    </row>
    <row r="180" spans="1:10" ht="15.75" x14ac:dyDescent="0.3">
      <c r="A180" s="329" t="s">
        <v>396</v>
      </c>
      <c r="B180" s="330"/>
      <c r="C180" s="330"/>
      <c r="D180" s="330"/>
      <c r="E180" s="330"/>
      <c r="F180" s="330"/>
      <c r="G180" s="330"/>
      <c r="H180" s="330"/>
      <c r="I180" s="330"/>
      <c r="J180" s="331"/>
    </row>
    <row r="181" spans="1:10" x14ac:dyDescent="0.3">
      <c r="A181" s="338" t="s">
        <v>149</v>
      </c>
      <c r="B181" s="339">
        <v>40</v>
      </c>
      <c r="C181" s="206" t="s">
        <v>149</v>
      </c>
      <c r="D181" s="206">
        <v>300</v>
      </c>
      <c r="E181" s="205" t="s">
        <v>670</v>
      </c>
      <c r="F181" s="201" t="s">
        <v>699</v>
      </c>
      <c r="G181" s="202">
        <f>VLOOKUP(E181,Belimo!$A:$B,2,FALSE)</f>
        <v>393</v>
      </c>
      <c r="H181" s="202">
        <f>VLOOKUP("H750R",Belimo!$A:$B,2,FALSE)</f>
        <v>407</v>
      </c>
      <c r="I181" s="203">
        <f t="shared" ref="I181:I193" si="17">G181+H181</f>
        <v>800</v>
      </c>
      <c r="J181" s="204">
        <f t="shared" si="13"/>
        <v>64784</v>
      </c>
    </row>
    <row r="182" spans="1:10" x14ac:dyDescent="0.3">
      <c r="A182" s="338"/>
      <c r="B182" s="339"/>
      <c r="C182" s="206" t="s">
        <v>149</v>
      </c>
      <c r="D182" s="206">
        <v>300</v>
      </c>
      <c r="E182" s="205" t="s">
        <v>671</v>
      </c>
      <c r="F182" s="201" t="s">
        <v>698</v>
      </c>
      <c r="G182" s="202">
        <f>VLOOKUP(E182,Belimo!$A:$B,2,FALSE)</f>
        <v>393</v>
      </c>
      <c r="H182" s="202">
        <f>VLOOKUP("H750R",Belimo!$A:$B,2,FALSE)</f>
        <v>407</v>
      </c>
      <c r="I182" s="203">
        <f t="shared" si="17"/>
        <v>800</v>
      </c>
      <c r="J182" s="204">
        <f t="shared" si="13"/>
        <v>64784</v>
      </c>
    </row>
    <row r="183" spans="1:10" x14ac:dyDescent="0.3">
      <c r="A183" s="338"/>
      <c r="B183" s="339"/>
      <c r="C183" s="206" t="s">
        <v>149</v>
      </c>
      <c r="D183" s="206">
        <v>300</v>
      </c>
      <c r="E183" s="205" t="s">
        <v>663</v>
      </c>
      <c r="F183" s="201" t="s">
        <v>664</v>
      </c>
      <c r="G183" s="202">
        <f>VLOOKUP(E183,Belimo!$A:$B,2,FALSE)</f>
        <v>419</v>
      </c>
      <c r="H183" s="202">
        <f>VLOOKUP("H750R",Belimo!$A:$B,2,FALSE)</f>
        <v>407</v>
      </c>
      <c r="I183" s="203">
        <f t="shared" si="17"/>
        <v>826</v>
      </c>
      <c r="J183" s="204">
        <f t="shared" si="13"/>
        <v>66889.48000000001</v>
      </c>
    </row>
    <row r="184" spans="1:10" x14ac:dyDescent="0.3">
      <c r="A184" s="338"/>
      <c r="B184" s="339"/>
      <c r="C184" s="206" t="s">
        <v>149</v>
      </c>
      <c r="D184" s="206">
        <v>300</v>
      </c>
      <c r="E184" s="205" t="s">
        <v>672</v>
      </c>
      <c r="F184" s="201" t="s">
        <v>661</v>
      </c>
      <c r="G184" s="202">
        <f>VLOOKUP(E184,Belimo!$A:$B,2,FALSE)</f>
        <v>415</v>
      </c>
      <c r="H184" s="202">
        <f>VLOOKUP("H750R",Belimo!$A:$B,2,FALSE)</f>
        <v>407</v>
      </c>
      <c r="I184" s="203">
        <f t="shared" si="17"/>
        <v>822</v>
      </c>
      <c r="J184" s="204">
        <f t="shared" si="13"/>
        <v>66565.56</v>
      </c>
    </row>
    <row r="185" spans="1:10" x14ac:dyDescent="0.3">
      <c r="A185" s="338"/>
      <c r="B185" s="339"/>
      <c r="C185" s="206" t="s">
        <v>149</v>
      </c>
      <c r="D185" s="206">
        <v>300</v>
      </c>
      <c r="E185" s="205" t="s">
        <v>673</v>
      </c>
      <c r="F185" s="201" t="s">
        <v>662</v>
      </c>
      <c r="G185" s="202">
        <f>VLOOKUP(E185,Belimo!$A:$B,2,FALSE)</f>
        <v>415</v>
      </c>
      <c r="H185" s="202">
        <f>VLOOKUP("H750R",Belimo!$A:$B,2,FALSE)</f>
        <v>407</v>
      </c>
      <c r="I185" s="203">
        <f t="shared" si="17"/>
        <v>822</v>
      </c>
      <c r="J185" s="204">
        <f t="shared" si="13"/>
        <v>66565.56</v>
      </c>
    </row>
    <row r="186" spans="1:10" x14ac:dyDescent="0.3">
      <c r="A186" s="338"/>
      <c r="B186" s="339"/>
      <c r="C186" s="206" t="s">
        <v>149</v>
      </c>
      <c r="D186" s="206">
        <v>300</v>
      </c>
      <c r="E186" s="205" t="s">
        <v>665</v>
      </c>
      <c r="F186" s="201" t="s">
        <v>666</v>
      </c>
      <c r="G186" s="202">
        <f>VLOOKUP(E186,Belimo!$A:$B,2,FALSE)</f>
        <v>620</v>
      </c>
      <c r="H186" s="202">
        <f>VLOOKUP("H750R",Belimo!$A:$B,2,FALSE)</f>
        <v>407</v>
      </c>
      <c r="I186" s="203">
        <f t="shared" si="17"/>
        <v>1027</v>
      </c>
      <c r="J186" s="204">
        <f t="shared" si="13"/>
        <v>83166.460000000006</v>
      </c>
    </row>
    <row r="187" spans="1:10" x14ac:dyDescent="0.3">
      <c r="A187" s="338"/>
      <c r="B187" s="339"/>
      <c r="C187" s="206" t="s">
        <v>149</v>
      </c>
      <c r="D187" s="206">
        <v>300</v>
      </c>
      <c r="E187" s="205" t="s">
        <v>95</v>
      </c>
      <c r="F187" s="201" t="s">
        <v>667</v>
      </c>
      <c r="G187" s="202">
        <f>VLOOKUP(E187,Belimo!$A:$B,2,FALSE)</f>
        <v>636</v>
      </c>
      <c r="H187" s="202">
        <f>VLOOKUP("H750R",Belimo!$A:$B,2,FALSE)</f>
        <v>407</v>
      </c>
      <c r="I187" s="203">
        <f t="shared" si="17"/>
        <v>1043</v>
      </c>
      <c r="J187" s="204">
        <f t="shared" si="13"/>
        <v>84462.14</v>
      </c>
    </row>
    <row r="188" spans="1:10" ht="30" x14ac:dyDescent="0.3">
      <c r="A188" s="338"/>
      <c r="B188" s="339"/>
      <c r="C188" s="206" t="s">
        <v>149</v>
      </c>
      <c r="D188" s="206">
        <v>300</v>
      </c>
      <c r="E188" s="205" t="s">
        <v>98</v>
      </c>
      <c r="F188" s="201" t="s">
        <v>668</v>
      </c>
      <c r="G188" s="202">
        <f>VLOOKUP(E188,Belimo!$A:$B,2,FALSE)</f>
        <v>665</v>
      </c>
      <c r="H188" s="202">
        <f>VLOOKUP("H750R",Belimo!$A:$B,2,FALSE)</f>
        <v>407</v>
      </c>
      <c r="I188" s="203">
        <f t="shared" si="17"/>
        <v>1072</v>
      </c>
      <c r="J188" s="204">
        <f t="shared" si="13"/>
        <v>86810.559999999998</v>
      </c>
    </row>
    <row r="189" spans="1:10" ht="30" x14ac:dyDescent="0.3">
      <c r="A189" s="338"/>
      <c r="B189" s="339"/>
      <c r="C189" s="206" t="s">
        <v>149</v>
      </c>
      <c r="D189" s="206">
        <v>300</v>
      </c>
      <c r="E189" s="205" t="s">
        <v>97</v>
      </c>
      <c r="F189" s="201" t="s">
        <v>669</v>
      </c>
      <c r="G189" s="202">
        <f>VLOOKUP(E189,Belimo!$A:$B,2,FALSE)</f>
        <v>665</v>
      </c>
      <c r="H189" s="202">
        <f>VLOOKUP("H750R",Belimo!$A:$B,2,FALSE)</f>
        <v>407</v>
      </c>
      <c r="I189" s="203">
        <f t="shared" si="17"/>
        <v>1072</v>
      </c>
      <c r="J189" s="204">
        <f t="shared" si="13"/>
        <v>86810.559999999998</v>
      </c>
    </row>
    <row r="190" spans="1:10" x14ac:dyDescent="0.3">
      <c r="A190" s="338"/>
      <c r="B190" s="339"/>
      <c r="C190" s="206" t="s">
        <v>149</v>
      </c>
      <c r="D190" s="206">
        <v>400</v>
      </c>
      <c r="E190" s="205" t="s">
        <v>104</v>
      </c>
      <c r="F190" s="201" t="s">
        <v>699</v>
      </c>
      <c r="G190" s="202">
        <f>VLOOKUP(E190,Belimo!$A:$B,2,FALSE)</f>
        <v>521</v>
      </c>
      <c r="H190" s="202">
        <f>VLOOKUP("H750R",Belimo!$A:$B,2,FALSE)</f>
        <v>407</v>
      </c>
      <c r="I190" s="203">
        <f t="shared" si="17"/>
        <v>928</v>
      </c>
      <c r="J190" s="204">
        <f t="shared" si="13"/>
        <v>75149.440000000002</v>
      </c>
    </row>
    <row r="191" spans="1:10" x14ac:dyDescent="0.3">
      <c r="A191" s="338"/>
      <c r="B191" s="339"/>
      <c r="C191" s="206" t="s">
        <v>149</v>
      </c>
      <c r="D191" s="206">
        <v>400</v>
      </c>
      <c r="E191" s="205" t="s">
        <v>102</v>
      </c>
      <c r="F191" s="201" t="s">
        <v>698</v>
      </c>
      <c r="G191" s="202">
        <f>VLOOKUP(E191,Belimo!$A:$B,2,FALSE)</f>
        <v>521</v>
      </c>
      <c r="H191" s="202">
        <f>VLOOKUP("H750R",Belimo!$A:$B,2,FALSE)</f>
        <v>407</v>
      </c>
      <c r="I191" s="203">
        <f t="shared" si="17"/>
        <v>928</v>
      </c>
      <c r="J191" s="204">
        <f t="shared" si="13"/>
        <v>75149.440000000002</v>
      </c>
    </row>
    <row r="192" spans="1:10" x14ac:dyDescent="0.3">
      <c r="A192" s="338"/>
      <c r="B192" s="339"/>
      <c r="C192" s="206" t="s">
        <v>149</v>
      </c>
      <c r="D192" s="206">
        <v>400</v>
      </c>
      <c r="E192" s="205" t="s">
        <v>108</v>
      </c>
      <c r="F192" s="201" t="s">
        <v>661</v>
      </c>
      <c r="G192" s="202">
        <f>VLOOKUP(E192,Belimo!$A:$B,2,FALSE)</f>
        <v>557</v>
      </c>
      <c r="H192" s="202">
        <f>VLOOKUP("H750R",Belimo!$A:$B,2,FALSE)</f>
        <v>407</v>
      </c>
      <c r="I192" s="203">
        <f t="shared" si="17"/>
        <v>964</v>
      </c>
      <c r="J192" s="204">
        <f t="shared" si="13"/>
        <v>78064.72</v>
      </c>
    </row>
    <row r="193" spans="1:10" x14ac:dyDescent="0.3">
      <c r="A193" s="338"/>
      <c r="B193" s="339"/>
      <c r="C193" s="206" t="s">
        <v>149</v>
      </c>
      <c r="D193" s="206">
        <v>400</v>
      </c>
      <c r="E193" s="205" t="s">
        <v>106</v>
      </c>
      <c r="F193" s="201" t="s">
        <v>662</v>
      </c>
      <c r="G193" s="202">
        <f>VLOOKUP(E193,Belimo!$A:$B,2,FALSE)</f>
        <v>557</v>
      </c>
      <c r="H193" s="202">
        <f>VLOOKUP("H750R",Belimo!$A:$B,2,FALSE)</f>
        <v>407</v>
      </c>
      <c r="I193" s="203">
        <f t="shared" si="17"/>
        <v>964</v>
      </c>
      <c r="J193" s="204">
        <f t="shared" si="13"/>
        <v>78064.72</v>
      </c>
    </row>
    <row r="194" spans="1:10" ht="15.75" x14ac:dyDescent="0.3">
      <c r="A194" s="329" t="s">
        <v>700</v>
      </c>
      <c r="B194" s="330"/>
      <c r="C194" s="330"/>
      <c r="D194" s="330"/>
      <c r="E194" s="330"/>
      <c r="F194" s="330"/>
      <c r="G194" s="330"/>
      <c r="H194" s="330"/>
      <c r="I194" s="330"/>
      <c r="J194" s="331"/>
    </row>
    <row r="195" spans="1:10" x14ac:dyDescent="0.3">
      <c r="A195" s="338" t="s">
        <v>150</v>
      </c>
      <c r="B195" s="339">
        <v>58</v>
      </c>
      <c r="C195" s="206" t="s">
        <v>150</v>
      </c>
      <c r="D195" s="206">
        <v>140</v>
      </c>
      <c r="E195" s="205" t="s">
        <v>670</v>
      </c>
      <c r="F195" s="201" t="s">
        <v>699</v>
      </c>
      <c r="G195" s="202">
        <f>VLOOKUP(E195,Belimo!$A:$B,2,FALSE)</f>
        <v>393</v>
      </c>
      <c r="H195" s="202">
        <f>VLOOKUP("H764R",Belimo!$A:$B,2,FALSE)</f>
        <v>580</v>
      </c>
      <c r="I195" s="203">
        <f t="shared" ref="I195:I207" si="18">G195+H195</f>
        <v>973</v>
      </c>
      <c r="J195" s="204">
        <f t="shared" si="13"/>
        <v>78793.540000000008</v>
      </c>
    </row>
    <row r="196" spans="1:10" x14ac:dyDescent="0.3">
      <c r="A196" s="338"/>
      <c r="B196" s="339"/>
      <c r="C196" s="206" t="s">
        <v>150</v>
      </c>
      <c r="D196" s="206">
        <v>140</v>
      </c>
      <c r="E196" s="205" t="s">
        <v>671</v>
      </c>
      <c r="F196" s="201" t="s">
        <v>698</v>
      </c>
      <c r="G196" s="202">
        <f>VLOOKUP(E196,Belimo!$A:$B,2,FALSE)</f>
        <v>393</v>
      </c>
      <c r="H196" s="202">
        <f>VLOOKUP("H764R",Belimo!$A:$B,2,FALSE)</f>
        <v>580</v>
      </c>
      <c r="I196" s="203">
        <f t="shared" si="18"/>
        <v>973</v>
      </c>
      <c r="J196" s="204">
        <f t="shared" si="13"/>
        <v>78793.540000000008</v>
      </c>
    </row>
    <row r="197" spans="1:10" x14ac:dyDescent="0.3">
      <c r="A197" s="338"/>
      <c r="B197" s="339"/>
      <c r="C197" s="206" t="s">
        <v>150</v>
      </c>
      <c r="D197" s="206">
        <v>140</v>
      </c>
      <c r="E197" s="205" t="s">
        <v>663</v>
      </c>
      <c r="F197" s="201" t="s">
        <v>664</v>
      </c>
      <c r="G197" s="202">
        <f>VLOOKUP(E197,Belimo!$A:$B,2,FALSE)</f>
        <v>419</v>
      </c>
      <c r="H197" s="202">
        <f>VLOOKUP("H764R",Belimo!$A:$B,2,FALSE)</f>
        <v>580</v>
      </c>
      <c r="I197" s="203">
        <f t="shared" si="18"/>
        <v>999</v>
      </c>
      <c r="J197" s="204">
        <f t="shared" si="13"/>
        <v>80899.02</v>
      </c>
    </row>
    <row r="198" spans="1:10" x14ac:dyDescent="0.3">
      <c r="A198" s="338"/>
      <c r="B198" s="339"/>
      <c r="C198" s="206" t="s">
        <v>150</v>
      </c>
      <c r="D198" s="206">
        <v>140</v>
      </c>
      <c r="E198" s="205" t="s">
        <v>672</v>
      </c>
      <c r="F198" s="201" t="s">
        <v>661</v>
      </c>
      <c r="G198" s="202">
        <f>VLOOKUP(E198,Belimo!$A:$B,2,FALSE)</f>
        <v>415</v>
      </c>
      <c r="H198" s="202">
        <f>VLOOKUP("H764R",Belimo!$A:$B,2,FALSE)</f>
        <v>580</v>
      </c>
      <c r="I198" s="203">
        <f t="shared" si="18"/>
        <v>995</v>
      </c>
      <c r="J198" s="204">
        <f t="shared" si="13"/>
        <v>80575.100000000006</v>
      </c>
    </row>
    <row r="199" spans="1:10" x14ac:dyDescent="0.3">
      <c r="A199" s="338"/>
      <c r="B199" s="339"/>
      <c r="C199" s="206" t="s">
        <v>150</v>
      </c>
      <c r="D199" s="206">
        <v>140</v>
      </c>
      <c r="E199" s="205" t="s">
        <v>673</v>
      </c>
      <c r="F199" s="201" t="s">
        <v>662</v>
      </c>
      <c r="G199" s="202">
        <f>VLOOKUP(E199,Belimo!$A:$B,2,FALSE)</f>
        <v>415</v>
      </c>
      <c r="H199" s="202">
        <f>VLOOKUP("H764R",Belimo!$A:$B,2,FALSE)</f>
        <v>580</v>
      </c>
      <c r="I199" s="203">
        <f t="shared" si="18"/>
        <v>995</v>
      </c>
      <c r="J199" s="204">
        <f t="shared" si="13"/>
        <v>80575.100000000006</v>
      </c>
    </row>
    <row r="200" spans="1:10" x14ac:dyDescent="0.3">
      <c r="A200" s="338"/>
      <c r="B200" s="339"/>
      <c r="C200" s="206" t="s">
        <v>150</v>
      </c>
      <c r="D200" s="206">
        <v>140</v>
      </c>
      <c r="E200" s="205" t="s">
        <v>665</v>
      </c>
      <c r="F200" s="201" t="s">
        <v>666</v>
      </c>
      <c r="G200" s="202">
        <f>VLOOKUP(E200,Belimo!$A:$B,2,FALSE)</f>
        <v>620</v>
      </c>
      <c r="H200" s="202">
        <f>VLOOKUP("H764R",Belimo!$A:$B,2,FALSE)</f>
        <v>580</v>
      </c>
      <c r="I200" s="203">
        <f t="shared" si="18"/>
        <v>1200</v>
      </c>
      <c r="J200" s="204">
        <f t="shared" si="13"/>
        <v>97176</v>
      </c>
    </row>
    <row r="201" spans="1:10" x14ac:dyDescent="0.3">
      <c r="A201" s="338"/>
      <c r="B201" s="339"/>
      <c r="C201" s="206" t="s">
        <v>150</v>
      </c>
      <c r="D201" s="206">
        <v>140</v>
      </c>
      <c r="E201" s="205" t="s">
        <v>95</v>
      </c>
      <c r="F201" s="201" t="s">
        <v>667</v>
      </c>
      <c r="G201" s="202">
        <f>VLOOKUP(E201,Belimo!$A:$B,2,FALSE)</f>
        <v>636</v>
      </c>
      <c r="H201" s="202">
        <f>VLOOKUP("H764R",Belimo!$A:$B,2,FALSE)</f>
        <v>580</v>
      </c>
      <c r="I201" s="203">
        <f t="shared" si="18"/>
        <v>1216</v>
      </c>
      <c r="J201" s="204">
        <f t="shared" si="13"/>
        <v>98471.680000000008</v>
      </c>
    </row>
    <row r="202" spans="1:10" ht="30" x14ac:dyDescent="0.3">
      <c r="A202" s="338"/>
      <c r="B202" s="339"/>
      <c r="C202" s="206" t="s">
        <v>150</v>
      </c>
      <c r="D202" s="206">
        <v>140</v>
      </c>
      <c r="E202" s="205" t="s">
        <v>98</v>
      </c>
      <c r="F202" s="201" t="s">
        <v>668</v>
      </c>
      <c r="G202" s="202">
        <f>VLOOKUP(E202,Belimo!$A:$B,2,FALSE)</f>
        <v>665</v>
      </c>
      <c r="H202" s="202">
        <f>VLOOKUP("H764R",Belimo!$A:$B,2,FALSE)</f>
        <v>580</v>
      </c>
      <c r="I202" s="203">
        <f t="shared" si="18"/>
        <v>1245</v>
      </c>
      <c r="J202" s="204">
        <f t="shared" si="13"/>
        <v>100820.1</v>
      </c>
    </row>
    <row r="203" spans="1:10" ht="30" x14ac:dyDescent="0.3">
      <c r="A203" s="338"/>
      <c r="B203" s="339"/>
      <c r="C203" s="206" t="s">
        <v>150</v>
      </c>
      <c r="D203" s="206">
        <v>140</v>
      </c>
      <c r="E203" s="205" t="s">
        <v>97</v>
      </c>
      <c r="F203" s="201" t="s">
        <v>669</v>
      </c>
      <c r="G203" s="202">
        <f>VLOOKUP(E203,Belimo!$A:$B,2,FALSE)</f>
        <v>665</v>
      </c>
      <c r="H203" s="202">
        <f>VLOOKUP("H764R",Belimo!$A:$B,2,FALSE)</f>
        <v>580</v>
      </c>
      <c r="I203" s="203">
        <f t="shared" si="18"/>
        <v>1245</v>
      </c>
      <c r="J203" s="204">
        <f t="shared" si="13"/>
        <v>100820.1</v>
      </c>
    </row>
    <row r="204" spans="1:10" x14ac:dyDescent="0.3">
      <c r="A204" s="338"/>
      <c r="B204" s="339"/>
      <c r="C204" s="206" t="s">
        <v>150</v>
      </c>
      <c r="D204" s="206">
        <v>280</v>
      </c>
      <c r="E204" s="205" t="s">
        <v>104</v>
      </c>
      <c r="F204" s="201" t="s">
        <v>699</v>
      </c>
      <c r="G204" s="202">
        <f>VLOOKUP(E204,Belimo!$A:$B,2,FALSE)</f>
        <v>521</v>
      </c>
      <c r="H204" s="202">
        <f>VLOOKUP("H764R",Belimo!$A:$B,2,FALSE)</f>
        <v>580</v>
      </c>
      <c r="I204" s="203">
        <f t="shared" si="18"/>
        <v>1101</v>
      </c>
      <c r="J204" s="204">
        <f t="shared" ref="J204:J267" si="19">$I$7*I204</f>
        <v>89158.98000000001</v>
      </c>
    </row>
    <row r="205" spans="1:10" x14ac:dyDescent="0.3">
      <c r="A205" s="338"/>
      <c r="B205" s="339"/>
      <c r="C205" s="206" t="s">
        <v>150</v>
      </c>
      <c r="D205" s="206">
        <v>280</v>
      </c>
      <c r="E205" s="205" t="s">
        <v>102</v>
      </c>
      <c r="F205" s="201" t="s">
        <v>698</v>
      </c>
      <c r="G205" s="202">
        <f>VLOOKUP(E205,Belimo!$A:$B,2,FALSE)</f>
        <v>521</v>
      </c>
      <c r="H205" s="202">
        <f>VLOOKUP("H764R",Belimo!$A:$B,2,FALSE)</f>
        <v>580</v>
      </c>
      <c r="I205" s="203">
        <f t="shared" si="18"/>
        <v>1101</v>
      </c>
      <c r="J205" s="204">
        <f t="shared" si="19"/>
        <v>89158.98000000001</v>
      </c>
    </row>
    <row r="206" spans="1:10" x14ac:dyDescent="0.3">
      <c r="A206" s="338"/>
      <c r="B206" s="339"/>
      <c r="C206" s="206" t="s">
        <v>150</v>
      </c>
      <c r="D206" s="206">
        <v>280</v>
      </c>
      <c r="E206" s="205" t="s">
        <v>108</v>
      </c>
      <c r="F206" s="201" t="s">
        <v>661</v>
      </c>
      <c r="G206" s="202">
        <f>VLOOKUP(E206,Belimo!$A:$B,2,FALSE)</f>
        <v>557</v>
      </c>
      <c r="H206" s="202">
        <f>VLOOKUP("H764R",Belimo!$A:$B,2,FALSE)</f>
        <v>580</v>
      </c>
      <c r="I206" s="203">
        <f t="shared" si="18"/>
        <v>1137</v>
      </c>
      <c r="J206" s="204">
        <f t="shared" si="19"/>
        <v>92074.260000000009</v>
      </c>
    </row>
    <row r="207" spans="1:10" x14ac:dyDescent="0.3">
      <c r="A207" s="338"/>
      <c r="B207" s="339"/>
      <c r="C207" s="206" t="s">
        <v>150</v>
      </c>
      <c r="D207" s="206">
        <v>280</v>
      </c>
      <c r="E207" s="205" t="s">
        <v>106</v>
      </c>
      <c r="F207" s="201" t="s">
        <v>662</v>
      </c>
      <c r="G207" s="202">
        <f>VLOOKUP(E207,Belimo!$A:$B,2,FALSE)</f>
        <v>557</v>
      </c>
      <c r="H207" s="202">
        <f>VLOOKUP("H764R",Belimo!$A:$B,2,FALSE)</f>
        <v>580</v>
      </c>
      <c r="I207" s="203">
        <f t="shared" si="18"/>
        <v>1137</v>
      </c>
      <c r="J207" s="204">
        <f t="shared" si="19"/>
        <v>92074.260000000009</v>
      </c>
    </row>
    <row r="208" spans="1:10" ht="15.75" x14ac:dyDescent="0.3">
      <c r="A208" s="329" t="s">
        <v>701</v>
      </c>
      <c r="B208" s="330"/>
      <c r="C208" s="330"/>
      <c r="D208" s="330"/>
      <c r="E208" s="330"/>
      <c r="F208" s="330"/>
      <c r="G208" s="330"/>
      <c r="H208" s="330"/>
      <c r="I208" s="330"/>
      <c r="J208" s="331"/>
    </row>
    <row r="209" spans="1:10" x14ac:dyDescent="0.3">
      <c r="A209" s="338" t="s">
        <v>151</v>
      </c>
      <c r="B209" s="339">
        <v>90</v>
      </c>
      <c r="C209" s="206" t="s">
        <v>151</v>
      </c>
      <c r="D209" s="206">
        <v>80</v>
      </c>
      <c r="E209" s="205" t="s">
        <v>670</v>
      </c>
      <c r="F209" s="201" t="s">
        <v>699</v>
      </c>
      <c r="G209" s="202">
        <f>VLOOKUP(E209,Belimo!$A:$B,2,FALSE)</f>
        <v>393</v>
      </c>
      <c r="H209" s="202">
        <f>VLOOKUP("H779R",Belimo!$A:$B,2,FALSE)</f>
        <v>759</v>
      </c>
      <c r="I209" s="203">
        <f t="shared" ref="I209:I221" si="20">G209+H209</f>
        <v>1152</v>
      </c>
      <c r="J209" s="204">
        <f t="shared" si="19"/>
        <v>93288.960000000006</v>
      </c>
    </row>
    <row r="210" spans="1:10" x14ac:dyDescent="0.3">
      <c r="A210" s="338"/>
      <c r="B210" s="339"/>
      <c r="C210" s="206" t="s">
        <v>151</v>
      </c>
      <c r="D210" s="206">
        <v>80</v>
      </c>
      <c r="E210" s="205" t="s">
        <v>671</v>
      </c>
      <c r="F210" s="201" t="s">
        <v>698</v>
      </c>
      <c r="G210" s="202">
        <f>VLOOKUP(E210,Belimo!$A:$B,2,FALSE)</f>
        <v>393</v>
      </c>
      <c r="H210" s="202">
        <f>VLOOKUP("H779R",Belimo!$A:$B,2,FALSE)</f>
        <v>759</v>
      </c>
      <c r="I210" s="203">
        <f t="shared" si="20"/>
        <v>1152</v>
      </c>
      <c r="J210" s="204">
        <f t="shared" si="19"/>
        <v>93288.960000000006</v>
      </c>
    </row>
    <row r="211" spans="1:10" x14ac:dyDescent="0.3">
      <c r="A211" s="338"/>
      <c r="B211" s="339"/>
      <c r="C211" s="206" t="s">
        <v>151</v>
      </c>
      <c r="D211" s="206">
        <v>80</v>
      </c>
      <c r="E211" s="205" t="s">
        <v>663</v>
      </c>
      <c r="F211" s="201" t="s">
        <v>664</v>
      </c>
      <c r="G211" s="202">
        <f>VLOOKUP(E211,Belimo!$A:$B,2,FALSE)</f>
        <v>419</v>
      </c>
      <c r="H211" s="202">
        <f>VLOOKUP("H779R",Belimo!$A:$B,2,FALSE)</f>
        <v>759</v>
      </c>
      <c r="I211" s="203">
        <f t="shared" si="20"/>
        <v>1178</v>
      </c>
      <c r="J211" s="204">
        <f t="shared" si="19"/>
        <v>95394.44</v>
      </c>
    </row>
    <row r="212" spans="1:10" x14ac:dyDescent="0.3">
      <c r="A212" s="338"/>
      <c r="B212" s="339"/>
      <c r="C212" s="206" t="s">
        <v>151</v>
      </c>
      <c r="D212" s="206">
        <v>80</v>
      </c>
      <c r="E212" s="205" t="s">
        <v>672</v>
      </c>
      <c r="F212" s="201" t="s">
        <v>661</v>
      </c>
      <c r="G212" s="202">
        <f>VLOOKUP(E212,Belimo!$A:$B,2,FALSE)</f>
        <v>415</v>
      </c>
      <c r="H212" s="202">
        <f>VLOOKUP("H779R",Belimo!$A:$B,2,FALSE)</f>
        <v>759</v>
      </c>
      <c r="I212" s="203">
        <f t="shared" si="20"/>
        <v>1174</v>
      </c>
      <c r="J212" s="204">
        <f t="shared" si="19"/>
        <v>95070.52</v>
      </c>
    </row>
    <row r="213" spans="1:10" x14ac:dyDescent="0.3">
      <c r="A213" s="338"/>
      <c r="B213" s="339"/>
      <c r="C213" s="206" t="s">
        <v>151</v>
      </c>
      <c r="D213" s="206">
        <v>80</v>
      </c>
      <c r="E213" s="205" t="s">
        <v>673</v>
      </c>
      <c r="F213" s="201" t="s">
        <v>662</v>
      </c>
      <c r="G213" s="202">
        <f>VLOOKUP(E213,Belimo!$A:$B,2,FALSE)</f>
        <v>415</v>
      </c>
      <c r="H213" s="202">
        <f>VLOOKUP("H779R",Belimo!$A:$B,2,FALSE)</f>
        <v>759</v>
      </c>
      <c r="I213" s="203">
        <f t="shared" si="20"/>
        <v>1174</v>
      </c>
      <c r="J213" s="204">
        <f t="shared" si="19"/>
        <v>95070.52</v>
      </c>
    </row>
    <row r="214" spans="1:10" x14ac:dyDescent="0.3">
      <c r="A214" s="338"/>
      <c r="B214" s="339"/>
      <c r="C214" s="206" t="s">
        <v>151</v>
      </c>
      <c r="D214" s="206">
        <v>80</v>
      </c>
      <c r="E214" s="205" t="s">
        <v>665</v>
      </c>
      <c r="F214" s="201" t="s">
        <v>666</v>
      </c>
      <c r="G214" s="202">
        <f>VLOOKUP(E214,Belimo!$A:$B,2,FALSE)</f>
        <v>620</v>
      </c>
      <c r="H214" s="202">
        <f>VLOOKUP("H779R",Belimo!$A:$B,2,FALSE)</f>
        <v>759</v>
      </c>
      <c r="I214" s="203">
        <f t="shared" si="20"/>
        <v>1379</v>
      </c>
      <c r="J214" s="204">
        <f t="shared" si="19"/>
        <v>111671.42</v>
      </c>
    </row>
    <row r="215" spans="1:10" x14ac:dyDescent="0.3">
      <c r="A215" s="338"/>
      <c r="B215" s="339"/>
      <c r="C215" s="206" t="s">
        <v>151</v>
      </c>
      <c r="D215" s="206">
        <v>80</v>
      </c>
      <c r="E215" s="205" t="s">
        <v>95</v>
      </c>
      <c r="F215" s="201" t="s">
        <v>667</v>
      </c>
      <c r="G215" s="202">
        <f>VLOOKUP(E215,Belimo!$A:$B,2,FALSE)</f>
        <v>636</v>
      </c>
      <c r="H215" s="202">
        <f>VLOOKUP("H779R",Belimo!$A:$B,2,FALSE)</f>
        <v>759</v>
      </c>
      <c r="I215" s="203">
        <f t="shared" si="20"/>
        <v>1395</v>
      </c>
      <c r="J215" s="204">
        <f t="shared" si="19"/>
        <v>112967.1</v>
      </c>
    </row>
    <row r="216" spans="1:10" ht="30" x14ac:dyDescent="0.3">
      <c r="A216" s="338"/>
      <c r="B216" s="339"/>
      <c r="C216" s="206" t="s">
        <v>151</v>
      </c>
      <c r="D216" s="206">
        <v>80</v>
      </c>
      <c r="E216" s="205" t="s">
        <v>98</v>
      </c>
      <c r="F216" s="201" t="s">
        <v>668</v>
      </c>
      <c r="G216" s="202">
        <f>VLOOKUP(E216,Belimo!$A:$B,2,FALSE)</f>
        <v>665</v>
      </c>
      <c r="H216" s="202">
        <f>VLOOKUP("H779R",Belimo!$A:$B,2,FALSE)</f>
        <v>759</v>
      </c>
      <c r="I216" s="203">
        <f t="shared" si="20"/>
        <v>1424</v>
      </c>
      <c r="J216" s="204">
        <f t="shared" si="19"/>
        <v>115315.52</v>
      </c>
    </row>
    <row r="217" spans="1:10" ht="30" x14ac:dyDescent="0.3">
      <c r="A217" s="338"/>
      <c r="B217" s="339"/>
      <c r="C217" s="206" t="s">
        <v>151</v>
      </c>
      <c r="D217" s="206">
        <v>80</v>
      </c>
      <c r="E217" s="205" t="s">
        <v>97</v>
      </c>
      <c r="F217" s="201" t="s">
        <v>669</v>
      </c>
      <c r="G217" s="202">
        <f>VLOOKUP(E217,Belimo!$A:$B,2,FALSE)</f>
        <v>665</v>
      </c>
      <c r="H217" s="202">
        <f>VLOOKUP("H779R",Belimo!$A:$B,2,FALSE)</f>
        <v>759</v>
      </c>
      <c r="I217" s="203">
        <f t="shared" si="20"/>
        <v>1424</v>
      </c>
      <c r="J217" s="204">
        <f t="shared" si="19"/>
        <v>115315.52</v>
      </c>
    </row>
    <row r="218" spans="1:10" x14ac:dyDescent="0.3">
      <c r="A218" s="338"/>
      <c r="B218" s="339"/>
      <c r="C218" s="206" t="s">
        <v>151</v>
      </c>
      <c r="D218" s="206">
        <v>160</v>
      </c>
      <c r="E218" s="205" t="s">
        <v>104</v>
      </c>
      <c r="F218" s="201" t="s">
        <v>699</v>
      </c>
      <c r="G218" s="202">
        <f>VLOOKUP(E218,Belimo!$A:$B,2,FALSE)</f>
        <v>521</v>
      </c>
      <c r="H218" s="202">
        <f>VLOOKUP("H779R",Belimo!$A:$B,2,FALSE)</f>
        <v>759</v>
      </c>
      <c r="I218" s="203">
        <f t="shared" si="20"/>
        <v>1280</v>
      </c>
      <c r="J218" s="204">
        <f t="shared" si="19"/>
        <v>103654.40000000001</v>
      </c>
    </row>
    <row r="219" spans="1:10" x14ac:dyDescent="0.3">
      <c r="A219" s="338"/>
      <c r="B219" s="339"/>
      <c r="C219" s="206" t="s">
        <v>151</v>
      </c>
      <c r="D219" s="206">
        <v>160</v>
      </c>
      <c r="E219" s="205" t="s">
        <v>102</v>
      </c>
      <c r="F219" s="201" t="s">
        <v>698</v>
      </c>
      <c r="G219" s="202">
        <f>VLOOKUP(E219,Belimo!$A:$B,2,FALSE)</f>
        <v>521</v>
      </c>
      <c r="H219" s="202">
        <f>VLOOKUP("H779R",Belimo!$A:$B,2,FALSE)</f>
        <v>759</v>
      </c>
      <c r="I219" s="203">
        <f t="shared" si="20"/>
        <v>1280</v>
      </c>
      <c r="J219" s="204">
        <f t="shared" si="19"/>
        <v>103654.40000000001</v>
      </c>
    </row>
    <row r="220" spans="1:10" x14ac:dyDescent="0.3">
      <c r="A220" s="338"/>
      <c r="B220" s="339"/>
      <c r="C220" s="206" t="s">
        <v>151</v>
      </c>
      <c r="D220" s="206">
        <v>160</v>
      </c>
      <c r="E220" s="205" t="s">
        <v>108</v>
      </c>
      <c r="F220" s="201" t="s">
        <v>661</v>
      </c>
      <c r="G220" s="202">
        <f>VLOOKUP(E220,Belimo!$A:$B,2,FALSE)</f>
        <v>557</v>
      </c>
      <c r="H220" s="202">
        <f>VLOOKUP("H779R",Belimo!$A:$B,2,FALSE)</f>
        <v>759</v>
      </c>
      <c r="I220" s="203">
        <f t="shared" si="20"/>
        <v>1316</v>
      </c>
      <c r="J220" s="204">
        <f t="shared" si="19"/>
        <v>106569.68000000001</v>
      </c>
    </row>
    <row r="221" spans="1:10" x14ac:dyDescent="0.3">
      <c r="A221" s="338"/>
      <c r="B221" s="339"/>
      <c r="C221" s="206" t="s">
        <v>151</v>
      </c>
      <c r="D221" s="206">
        <v>160</v>
      </c>
      <c r="E221" s="205" t="s">
        <v>106</v>
      </c>
      <c r="F221" s="201" t="s">
        <v>662</v>
      </c>
      <c r="G221" s="202">
        <f>VLOOKUP(E221,Belimo!$A:$B,2,FALSE)</f>
        <v>557</v>
      </c>
      <c r="H221" s="202">
        <f>VLOOKUP("H779R",Belimo!$A:$B,2,FALSE)</f>
        <v>759</v>
      </c>
      <c r="I221" s="203">
        <f t="shared" si="20"/>
        <v>1316</v>
      </c>
      <c r="J221" s="204">
        <f t="shared" si="19"/>
        <v>106569.68000000001</v>
      </c>
    </row>
    <row r="222" spans="1:10" ht="15.75" x14ac:dyDescent="0.3">
      <c r="A222" s="329" t="s">
        <v>702</v>
      </c>
      <c r="B222" s="330"/>
      <c r="C222" s="330"/>
      <c r="D222" s="330"/>
      <c r="E222" s="330"/>
      <c r="F222" s="330"/>
      <c r="G222" s="330"/>
      <c r="H222" s="330"/>
      <c r="I222" s="330"/>
      <c r="J222" s="331"/>
    </row>
    <row r="223" spans="1:10" x14ac:dyDescent="0.3">
      <c r="A223" s="338" t="s">
        <v>152</v>
      </c>
      <c r="B223" s="339">
        <v>145</v>
      </c>
      <c r="C223" s="206" t="s">
        <v>152</v>
      </c>
      <c r="D223" s="206">
        <v>150</v>
      </c>
      <c r="E223" s="205" t="s">
        <v>295</v>
      </c>
      <c r="F223" s="201" t="s">
        <v>373</v>
      </c>
      <c r="G223" s="202">
        <f>VLOOKUP(E223,Belimo!$A:$B,2,FALSE)</f>
        <v>1246</v>
      </c>
      <c r="H223" s="202">
        <f>VLOOKUP("H7100R",Belimo!$A:$B,2,FALSE)</f>
        <v>1189</v>
      </c>
      <c r="I223" s="203">
        <f t="shared" ref="I223:I232" si="21">G223+H223</f>
        <v>2435</v>
      </c>
      <c r="J223" s="204">
        <f t="shared" si="19"/>
        <v>197186.30000000002</v>
      </c>
    </row>
    <row r="224" spans="1:10" x14ac:dyDescent="0.3">
      <c r="A224" s="338"/>
      <c r="B224" s="339"/>
      <c r="C224" s="206" t="s">
        <v>152</v>
      </c>
      <c r="D224" s="206">
        <v>150</v>
      </c>
      <c r="E224" s="205" t="s">
        <v>374</v>
      </c>
      <c r="F224" s="201" t="s">
        <v>666</v>
      </c>
      <c r="G224" s="202">
        <f>VLOOKUP(E224,Belimo!$A:$B,2,FALSE)</f>
        <v>1243</v>
      </c>
      <c r="H224" s="202">
        <f>VLOOKUP("H7100R",Belimo!$A:$B,2,FALSE)</f>
        <v>1189</v>
      </c>
      <c r="I224" s="203">
        <f t="shared" si="21"/>
        <v>2432</v>
      </c>
      <c r="J224" s="204">
        <f t="shared" si="19"/>
        <v>196943.36000000002</v>
      </c>
    </row>
    <row r="225" spans="1:10" ht="30" x14ac:dyDescent="0.3">
      <c r="A225" s="338"/>
      <c r="B225" s="339"/>
      <c r="C225" s="206" t="s">
        <v>152</v>
      </c>
      <c r="D225" s="206">
        <v>150</v>
      </c>
      <c r="E225" s="205" t="s">
        <v>298</v>
      </c>
      <c r="F225" s="201" t="s">
        <v>668</v>
      </c>
      <c r="G225" s="202">
        <f>VLOOKUP(E225,Belimo!$A:$B,2,FALSE)</f>
        <v>1305</v>
      </c>
      <c r="H225" s="202">
        <f>VLOOKUP("H7100R",Belimo!$A:$B,2,FALSE)</f>
        <v>1189</v>
      </c>
      <c r="I225" s="203">
        <f t="shared" si="21"/>
        <v>2494</v>
      </c>
      <c r="J225" s="204">
        <f t="shared" si="19"/>
        <v>201964.12000000002</v>
      </c>
    </row>
    <row r="226" spans="1:10" ht="30" x14ac:dyDescent="0.3">
      <c r="A226" s="338"/>
      <c r="B226" s="339"/>
      <c r="C226" s="206" t="s">
        <v>152</v>
      </c>
      <c r="D226" s="206">
        <v>150</v>
      </c>
      <c r="E226" s="205" t="s">
        <v>297</v>
      </c>
      <c r="F226" s="201" t="s">
        <v>669</v>
      </c>
      <c r="G226" s="202">
        <f>VLOOKUP(E226,Belimo!$A:$B,2,FALSE)</f>
        <v>1305</v>
      </c>
      <c r="H226" s="202">
        <f>VLOOKUP("H7100R",Belimo!$A:$B,2,FALSE)</f>
        <v>1189</v>
      </c>
      <c r="I226" s="203">
        <f t="shared" si="21"/>
        <v>2494</v>
      </c>
      <c r="J226" s="204">
        <f t="shared" si="19"/>
        <v>201964.12000000002</v>
      </c>
    </row>
    <row r="227" spans="1:10" x14ac:dyDescent="0.3">
      <c r="A227" s="338"/>
      <c r="B227" s="339"/>
      <c r="C227" s="206" t="s">
        <v>152</v>
      </c>
      <c r="D227" s="206">
        <v>200</v>
      </c>
      <c r="E227" s="205" t="s">
        <v>302</v>
      </c>
      <c r="F227" s="201" t="s">
        <v>699</v>
      </c>
      <c r="G227" s="202">
        <f>VLOOKUP(E227,Belimo!$A:$B,2,FALSE)</f>
        <v>790</v>
      </c>
      <c r="H227" s="202">
        <f>VLOOKUP("H7100R",Belimo!$A:$B,2,FALSE)</f>
        <v>1189</v>
      </c>
      <c r="I227" s="203">
        <f t="shared" si="21"/>
        <v>1979</v>
      </c>
      <c r="J227" s="204">
        <f t="shared" si="19"/>
        <v>160259.42000000001</v>
      </c>
    </row>
    <row r="228" spans="1:10" x14ac:dyDescent="0.3">
      <c r="A228" s="338"/>
      <c r="B228" s="339"/>
      <c r="C228" s="206" t="s">
        <v>152</v>
      </c>
      <c r="D228" s="206">
        <v>200</v>
      </c>
      <c r="E228" s="205" t="s">
        <v>300</v>
      </c>
      <c r="F228" s="201" t="s">
        <v>698</v>
      </c>
      <c r="G228" s="202">
        <f>VLOOKUP(E228,Belimo!$A:$B,2,FALSE)</f>
        <v>790</v>
      </c>
      <c r="H228" s="202">
        <f>VLOOKUP("H7100R",Belimo!$A:$B,2,FALSE)</f>
        <v>1189</v>
      </c>
      <c r="I228" s="203">
        <f t="shared" si="21"/>
        <v>1979</v>
      </c>
      <c r="J228" s="204">
        <f t="shared" si="19"/>
        <v>160259.42000000001</v>
      </c>
    </row>
    <row r="229" spans="1:10" x14ac:dyDescent="0.3">
      <c r="A229" s="338"/>
      <c r="B229" s="339"/>
      <c r="C229" s="206" t="s">
        <v>152</v>
      </c>
      <c r="D229" s="206">
        <v>200</v>
      </c>
      <c r="E229" s="205" t="s">
        <v>306</v>
      </c>
      <c r="F229" s="201" t="s">
        <v>661</v>
      </c>
      <c r="G229" s="202">
        <f>VLOOKUP(E229,Belimo!$A:$B,2,FALSE)</f>
        <v>840</v>
      </c>
      <c r="H229" s="202">
        <f>VLOOKUP("H7100R",Belimo!$A:$B,2,FALSE)</f>
        <v>1189</v>
      </c>
      <c r="I229" s="203">
        <f t="shared" si="21"/>
        <v>2029</v>
      </c>
      <c r="J229" s="204">
        <f t="shared" si="19"/>
        <v>164308.42000000001</v>
      </c>
    </row>
    <row r="230" spans="1:10" x14ac:dyDescent="0.3">
      <c r="A230" s="338"/>
      <c r="B230" s="339"/>
      <c r="C230" s="206" t="s">
        <v>152</v>
      </c>
      <c r="D230" s="206">
        <v>200</v>
      </c>
      <c r="E230" s="205" t="s">
        <v>304</v>
      </c>
      <c r="F230" s="201" t="s">
        <v>662</v>
      </c>
      <c r="G230" s="202">
        <f>VLOOKUP(E230,Belimo!$A:$B,2,FALSE)</f>
        <v>840</v>
      </c>
      <c r="H230" s="202">
        <f>VLOOKUP("H7100R",Belimo!$A:$B,2,FALSE)</f>
        <v>1189</v>
      </c>
      <c r="I230" s="203">
        <f t="shared" si="21"/>
        <v>2029</v>
      </c>
      <c r="J230" s="204">
        <f t="shared" si="19"/>
        <v>164308.42000000001</v>
      </c>
    </row>
    <row r="231" spans="1:10" x14ac:dyDescent="0.3">
      <c r="A231" s="345"/>
      <c r="B231" s="346"/>
      <c r="C231" s="206" t="s">
        <v>152</v>
      </c>
      <c r="D231" s="208">
        <v>400</v>
      </c>
      <c r="E231" s="205" t="s">
        <v>313</v>
      </c>
      <c r="F231" s="201" t="s">
        <v>661</v>
      </c>
      <c r="G231" s="202">
        <f>VLOOKUP(E231,Belimo!$A:$B,2,FALSE)</f>
        <v>1088</v>
      </c>
      <c r="H231" s="202">
        <f>VLOOKUP("H7100R",Belimo!$A:$B,2,FALSE)</f>
        <v>1189</v>
      </c>
      <c r="I231" s="203">
        <f t="shared" si="21"/>
        <v>2277</v>
      </c>
      <c r="J231" s="204">
        <f t="shared" si="19"/>
        <v>184391.46000000002</v>
      </c>
    </row>
    <row r="232" spans="1:10" x14ac:dyDescent="0.3">
      <c r="A232" s="345"/>
      <c r="B232" s="346"/>
      <c r="C232" s="206" t="s">
        <v>152</v>
      </c>
      <c r="D232" s="208">
        <v>400</v>
      </c>
      <c r="E232" s="200" t="s">
        <v>311</v>
      </c>
      <c r="F232" s="201" t="s">
        <v>662</v>
      </c>
      <c r="G232" s="202">
        <f>VLOOKUP(E232,Belimo!$A:$B,2,FALSE)</f>
        <v>1088</v>
      </c>
      <c r="H232" s="202">
        <f>VLOOKUP("H7100R",Belimo!$A:$B,2,FALSE)</f>
        <v>1189</v>
      </c>
      <c r="I232" s="203">
        <f t="shared" si="21"/>
        <v>2277</v>
      </c>
      <c r="J232" s="204">
        <f t="shared" si="19"/>
        <v>184391.46000000002</v>
      </c>
    </row>
    <row r="233" spans="1:10" ht="51.75" customHeight="1" x14ac:dyDescent="0.3">
      <c r="A233" s="332" t="s">
        <v>904</v>
      </c>
      <c r="B233" s="333"/>
      <c r="C233" s="333"/>
      <c r="D233" s="333"/>
      <c r="E233" s="333"/>
      <c r="F233" s="333"/>
      <c r="G233" s="333"/>
      <c r="H233" s="333"/>
      <c r="I233" s="333"/>
      <c r="J233" s="334"/>
    </row>
    <row r="234" spans="1:10" ht="16.5" x14ac:dyDescent="0.3">
      <c r="A234" s="335" t="s">
        <v>852</v>
      </c>
      <c r="B234" s="336"/>
      <c r="C234" s="336"/>
      <c r="D234" s="336"/>
      <c r="E234" s="336"/>
      <c r="F234" s="336"/>
      <c r="G234" s="336"/>
      <c r="H234" s="336"/>
      <c r="I234" s="336"/>
      <c r="J234" s="337"/>
    </row>
    <row r="235" spans="1:10" x14ac:dyDescent="0.3">
      <c r="A235" s="340" t="s">
        <v>2300</v>
      </c>
      <c r="B235" s="342" t="s">
        <v>908</v>
      </c>
      <c r="C235" s="199" t="s">
        <v>876</v>
      </c>
      <c r="D235" s="199">
        <v>400</v>
      </c>
      <c r="E235" s="200" t="s">
        <v>86</v>
      </c>
      <c r="F235" s="201" t="s">
        <v>699</v>
      </c>
      <c r="G235" s="202">
        <f>VLOOKUP(E235,Belimo!$A:$B,2,FALSE)</f>
        <v>296</v>
      </c>
      <c r="H235" s="202">
        <f>VLOOKUP("H411B",Belimo!$A:$B,2,FALSE)</f>
        <v>178</v>
      </c>
      <c r="I235" s="209">
        <f>G235+H235</f>
        <v>474</v>
      </c>
      <c r="J235" s="204">
        <f t="shared" si="19"/>
        <v>38384.520000000004</v>
      </c>
    </row>
    <row r="236" spans="1:10" x14ac:dyDescent="0.3">
      <c r="A236" s="341"/>
      <c r="B236" s="343"/>
      <c r="C236" s="199" t="s">
        <v>876</v>
      </c>
      <c r="D236" s="207">
        <v>400</v>
      </c>
      <c r="E236" s="205" t="s">
        <v>85</v>
      </c>
      <c r="F236" s="201" t="s">
        <v>698</v>
      </c>
      <c r="G236" s="202">
        <f>VLOOKUP(E236,Belimo!$A:$B,2,FALSE)</f>
        <v>296</v>
      </c>
      <c r="H236" s="202">
        <f>VLOOKUP("H411B",Belimo!$A:$B,2,FALSE)</f>
        <v>178</v>
      </c>
      <c r="I236" s="209">
        <v>389</v>
      </c>
      <c r="J236" s="204">
        <f t="shared" si="19"/>
        <v>31501.22</v>
      </c>
    </row>
    <row r="237" spans="1:10" x14ac:dyDescent="0.3">
      <c r="A237" s="341"/>
      <c r="B237" s="343"/>
      <c r="C237" s="199" t="s">
        <v>876</v>
      </c>
      <c r="D237" s="199">
        <v>400</v>
      </c>
      <c r="E237" s="205" t="s">
        <v>90</v>
      </c>
      <c r="F237" s="201" t="s">
        <v>661</v>
      </c>
      <c r="G237" s="202">
        <f>VLOOKUP(E237,Belimo!$A:$B,2,FALSE)</f>
        <v>313</v>
      </c>
      <c r="H237" s="202">
        <f>VLOOKUP("H411B",Belimo!$A:$B,2,FALSE)</f>
        <v>178</v>
      </c>
      <c r="I237" s="209">
        <v>405</v>
      </c>
      <c r="J237" s="204">
        <f t="shared" si="19"/>
        <v>32796.9</v>
      </c>
    </row>
    <row r="238" spans="1:10" x14ac:dyDescent="0.3">
      <c r="A238" s="341"/>
      <c r="B238" s="343"/>
      <c r="C238" s="199" t="s">
        <v>876</v>
      </c>
      <c r="D238" s="207">
        <v>400</v>
      </c>
      <c r="E238" s="205" t="s">
        <v>88</v>
      </c>
      <c r="F238" s="201" t="s">
        <v>662</v>
      </c>
      <c r="G238" s="202">
        <f>VLOOKUP(E238,Belimo!$A:$B,2,FALSE)</f>
        <v>313</v>
      </c>
      <c r="H238" s="202">
        <f>VLOOKUP("H411B",Belimo!$A:$B,2,FALSE)</f>
        <v>178</v>
      </c>
      <c r="I238" s="209">
        <v>405</v>
      </c>
      <c r="J238" s="204">
        <f t="shared" si="19"/>
        <v>32796.9</v>
      </c>
    </row>
    <row r="239" spans="1:10" x14ac:dyDescent="0.3">
      <c r="A239" s="341"/>
      <c r="B239" s="343"/>
      <c r="C239" s="199" t="s">
        <v>876</v>
      </c>
      <c r="D239" s="199">
        <v>400</v>
      </c>
      <c r="E239" s="205" t="s">
        <v>663</v>
      </c>
      <c r="F239" s="201" t="s">
        <v>664</v>
      </c>
      <c r="G239" s="202">
        <f>VLOOKUP(E239,Belimo!$A:$B,2,FALSE)</f>
        <v>419</v>
      </c>
      <c r="H239" s="202">
        <f>VLOOKUP("H411B",Belimo!$A:$B,2,FALSE)</f>
        <v>178</v>
      </c>
      <c r="I239" s="209">
        <v>488</v>
      </c>
      <c r="J239" s="204">
        <f t="shared" si="19"/>
        <v>39518.240000000005</v>
      </c>
    </row>
    <row r="240" spans="1:10" x14ac:dyDescent="0.3">
      <c r="A240" s="341"/>
      <c r="B240" s="343"/>
      <c r="C240" s="199" t="s">
        <v>876</v>
      </c>
      <c r="D240" s="207">
        <v>400</v>
      </c>
      <c r="E240" s="205" t="s">
        <v>665</v>
      </c>
      <c r="F240" s="201" t="s">
        <v>666</v>
      </c>
      <c r="G240" s="202">
        <f>VLOOKUP(E240,Belimo!$A:$B,2,FALSE)</f>
        <v>620</v>
      </c>
      <c r="H240" s="202">
        <f>VLOOKUP("H411B",Belimo!$A:$B,2,FALSE)</f>
        <v>178</v>
      </c>
      <c r="I240" s="209">
        <v>651</v>
      </c>
      <c r="J240" s="204">
        <f t="shared" si="19"/>
        <v>52717.98</v>
      </c>
    </row>
    <row r="241" spans="1:10" x14ac:dyDescent="0.3">
      <c r="A241" s="341"/>
      <c r="B241" s="343"/>
      <c r="C241" s="199" t="s">
        <v>876</v>
      </c>
      <c r="D241" s="199">
        <v>400</v>
      </c>
      <c r="E241" s="205" t="s">
        <v>95</v>
      </c>
      <c r="F241" s="201" t="s">
        <v>667</v>
      </c>
      <c r="G241" s="202">
        <f>VLOOKUP(E241,Belimo!$A:$B,2,FALSE)</f>
        <v>636</v>
      </c>
      <c r="H241" s="202">
        <f>VLOOKUP("H411B",Belimo!$A:$B,2,FALSE)</f>
        <v>178</v>
      </c>
      <c r="I241" s="209">
        <v>654</v>
      </c>
      <c r="J241" s="204">
        <f t="shared" si="19"/>
        <v>52960.920000000006</v>
      </c>
    </row>
    <row r="242" spans="1:10" ht="30" x14ac:dyDescent="0.3">
      <c r="A242" s="341"/>
      <c r="B242" s="343"/>
      <c r="C242" s="199" t="s">
        <v>876</v>
      </c>
      <c r="D242" s="207">
        <v>400</v>
      </c>
      <c r="E242" s="205" t="s">
        <v>98</v>
      </c>
      <c r="F242" s="201" t="s">
        <v>668</v>
      </c>
      <c r="G242" s="202">
        <f>VLOOKUP(E242,Belimo!$A:$B,2,FALSE)</f>
        <v>665</v>
      </c>
      <c r="H242" s="202">
        <f>VLOOKUP("H411B",Belimo!$A:$B,2,FALSE)</f>
        <v>178</v>
      </c>
      <c r="I242" s="209">
        <v>693</v>
      </c>
      <c r="J242" s="204">
        <f t="shared" si="19"/>
        <v>56119.14</v>
      </c>
    </row>
    <row r="243" spans="1:10" ht="30" x14ac:dyDescent="0.3">
      <c r="A243" s="341"/>
      <c r="B243" s="344"/>
      <c r="C243" s="199" t="s">
        <v>876</v>
      </c>
      <c r="D243" s="199">
        <v>400</v>
      </c>
      <c r="E243" s="205" t="s">
        <v>97</v>
      </c>
      <c r="F243" s="201" t="s">
        <v>669</v>
      </c>
      <c r="G243" s="202">
        <f>VLOOKUP(E243,Belimo!$A:$B,2,FALSE)</f>
        <v>665</v>
      </c>
      <c r="H243" s="202">
        <f>VLOOKUP("H411B",Belimo!$A:$B,2,FALSE)</f>
        <v>178</v>
      </c>
      <c r="I243" s="209">
        <v>693</v>
      </c>
      <c r="J243" s="204">
        <f t="shared" si="19"/>
        <v>56119.14</v>
      </c>
    </row>
    <row r="244" spans="1:10" ht="16.5" x14ac:dyDescent="0.3">
      <c r="A244" s="335" t="s">
        <v>853</v>
      </c>
      <c r="B244" s="336"/>
      <c r="C244" s="336"/>
      <c r="D244" s="336"/>
      <c r="E244" s="336"/>
      <c r="F244" s="336"/>
      <c r="G244" s="336"/>
      <c r="H244" s="336"/>
      <c r="I244" s="336"/>
      <c r="J244" s="337"/>
    </row>
    <row r="245" spans="1:10" x14ac:dyDescent="0.3">
      <c r="A245" s="347" t="s">
        <v>731</v>
      </c>
      <c r="B245" s="348">
        <v>6.3</v>
      </c>
      <c r="C245" s="210" t="s">
        <v>731</v>
      </c>
      <c r="D245" s="210">
        <v>400</v>
      </c>
      <c r="E245" s="200" t="s">
        <v>86</v>
      </c>
      <c r="F245" s="201" t="s">
        <v>699</v>
      </c>
      <c r="G245" s="202">
        <f>VLOOKUP(E245,Belimo!$A:$B,2,FALSE)</f>
        <v>296</v>
      </c>
      <c r="H245" s="202">
        <f>VLOOKUP("H420B",Belimo!$A:$B,2,FALSE)</f>
        <v>202</v>
      </c>
      <c r="I245" s="203">
        <f>G245+H245</f>
        <v>498</v>
      </c>
      <c r="J245" s="204">
        <f t="shared" si="19"/>
        <v>40328.04</v>
      </c>
    </row>
    <row r="246" spans="1:10" x14ac:dyDescent="0.3">
      <c r="A246" s="347"/>
      <c r="B246" s="348"/>
      <c r="C246" s="210" t="s">
        <v>731</v>
      </c>
      <c r="D246" s="210">
        <v>400</v>
      </c>
      <c r="E246" s="205" t="s">
        <v>85</v>
      </c>
      <c r="F246" s="201" t="s">
        <v>698</v>
      </c>
      <c r="G246" s="202">
        <f>VLOOKUP(E246,Belimo!$A:$B,2,FALSE)</f>
        <v>296</v>
      </c>
      <c r="H246" s="202">
        <f>VLOOKUP("H420B",Belimo!$A:$B,2,FALSE)</f>
        <v>202</v>
      </c>
      <c r="I246" s="203">
        <f t="shared" ref="I246:I253" si="22">G246+H246</f>
        <v>498</v>
      </c>
      <c r="J246" s="204">
        <f t="shared" si="19"/>
        <v>40328.04</v>
      </c>
    </row>
    <row r="247" spans="1:10" x14ac:dyDescent="0.3">
      <c r="A247" s="347"/>
      <c r="B247" s="348"/>
      <c r="C247" s="210" t="s">
        <v>731</v>
      </c>
      <c r="D247" s="210">
        <v>400</v>
      </c>
      <c r="E247" s="205" t="s">
        <v>90</v>
      </c>
      <c r="F247" s="201" t="s">
        <v>661</v>
      </c>
      <c r="G247" s="202">
        <f>VLOOKUP(E247,Belimo!$A:$B,2,FALSE)</f>
        <v>313</v>
      </c>
      <c r="H247" s="202">
        <f>VLOOKUP("H420B",Belimo!$A:$B,2,FALSE)</f>
        <v>202</v>
      </c>
      <c r="I247" s="203">
        <f t="shared" si="22"/>
        <v>515</v>
      </c>
      <c r="J247" s="204">
        <f t="shared" si="19"/>
        <v>41704.700000000004</v>
      </c>
    </row>
    <row r="248" spans="1:10" x14ac:dyDescent="0.3">
      <c r="A248" s="347"/>
      <c r="B248" s="348"/>
      <c r="C248" s="210" t="s">
        <v>731</v>
      </c>
      <c r="D248" s="210">
        <v>400</v>
      </c>
      <c r="E248" s="205" t="s">
        <v>88</v>
      </c>
      <c r="F248" s="201" t="s">
        <v>662</v>
      </c>
      <c r="G248" s="202">
        <f>VLOOKUP(E248,Belimo!$A:$B,2,FALSE)</f>
        <v>313</v>
      </c>
      <c r="H248" s="202">
        <f>VLOOKUP("H420B",Belimo!$A:$B,2,FALSE)</f>
        <v>202</v>
      </c>
      <c r="I248" s="203">
        <f t="shared" si="22"/>
        <v>515</v>
      </c>
      <c r="J248" s="204">
        <f t="shared" si="19"/>
        <v>41704.700000000004</v>
      </c>
    </row>
    <row r="249" spans="1:10" x14ac:dyDescent="0.3">
      <c r="A249" s="347"/>
      <c r="B249" s="348"/>
      <c r="C249" s="210" t="s">
        <v>731</v>
      </c>
      <c r="D249" s="210">
        <v>400</v>
      </c>
      <c r="E249" s="205" t="s">
        <v>663</v>
      </c>
      <c r="F249" s="201" t="s">
        <v>664</v>
      </c>
      <c r="G249" s="202">
        <f>VLOOKUP(E249,Belimo!$A:$B,2,FALSE)</f>
        <v>419</v>
      </c>
      <c r="H249" s="202">
        <f>VLOOKUP("H420B",Belimo!$A:$B,2,FALSE)</f>
        <v>202</v>
      </c>
      <c r="I249" s="203">
        <f t="shared" si="22"/>
        <v>621</v>
      </c>
      <c r="J249" s="204">
        <f t="shared" si="19"/>
        <v>50288.58</v>
      </c>
    </row>
    <row r="250" spans="1:10" x14ac:dyDescent="0.3">
      <c r="A250" s="347"/>
      <c r="B250" s="348"/>
      <c r="C250" s="210" t="s">
        <v>731</v>
      </c>
      <c r="D250" s="210">
        <v>400</v>
      </c>
      <c r="E250" s="205" t="s">
        <v>665</v>
      </c>
      <c r="F250" s="201" t="s">
        <v>666</v>
      </c>
      <c r="G250" s="202">
        <f>VLOOKUP(E250,Belimo!$A:$B,2,FALSE)</f>
        <v>620</v>
      </c>
      <c r="H250" s="202">
        <f>VLOOKUP("H420B",Belimo!$A:$B,2,FALSE)</f>
        <v>202</v>
      </c>
      <c r="I250" s="203">
        <f t="shared" si="22"/>
        <v>822</v>
      </c>
      <c r="J250" s="204">
        <f t="shared" si="19"/>
        <v>66565.56</v>
      </c>
    </row>
    <row r="251" spans="1:10" x14ac:dyDescent="0.3">
      <c r="A251" s="347"/>
      <c r="B251" s="348"/>
      <c r="C251" s="210" t="s">
        <v>731</v>
      </c>
      <c r="D251" s="210">
        <v>400</v>
      </c>
      <c r="E251" s="205" t="s">
        <v>95</v>
      </c>
      <c r="F251" s="201" t="s">
        <v>667</v>
      </c>
      <c r="G251" s="202">
        <f>VLOOKUP(E251,Belimo!$A:$B,2,FALSE)</f>
        <v>636</v>
      </c>
      <c r="H251" s="202">
        <f>VLOOKUP("H420B",Belimo!$A:$B,2,FALSE)</f>
        <v>202</v>
      </c>
      <c r="I251" s="203">
        <f t="shared" si="22"/>
        <v>838</v>
      </c>
      <c r="J251" s="204">
        <f t="shared" si="19"/>
        <v>67861.240000000005</v>
      </c>
    </row>
    <row r="252" spans="1:10" ht="30" x14ac:dyDescent="0.3">
      <c r="A252" s="347"/>
      <c r="B252" s="348"/>
      <c r="C252" s="210" t="s">
        <v>731</v>
      </c>
      <c r="D252" s="210">
        <v>400</v>
      </c>
      <c r="E252" s="205" t="s">
        <v>98</v>
      </c>
      <c r="F252" s="201" t="s">
        <v>668</v>
      </c>
      <c r="G252" s="202">
        <f>VLOOKUP(E252,Belimo!$A:$B,2,FALSE)</f>
        <v>665</v>
      </c>
      <c r="H252" s="202">
        <f>VLOOKUP("H420B",Belimo!$A:$B,2,FALSE)</f>
        <v>202</v>
      </c>
      <c r="I252" s="203">
        <f t="shared" si="22"/>
        <v>867</v>
      </c>
      <c r="J252" s="204">
        <f t="shared" si="19"/>
        <v>70209.66</v>
      </c>
    </row>
    <row r="253" spans="1:10" ht="30" x14ac:dyDescent="0.3">
      <c r="A253" s="347"/>
      <c r="B253" s="348"/>
      <c r="C253" s="210" t="s">
        <v>731</v>
      </c>
      <c r="D253" s="210">
        <v>400</v>
      </c>
      <c r="E253" s="205" t="s">
        <v>97</v>
      </c>
      <c r="F253" s="201" t="s">
        <v>669</v>
      </c>
      <c r="G253" s="202">
        <f>VLOOKUP(E253,Belimo!$A:$B,2,FALSE)</f>
        <v>665</v>
      </c>
      <c r="H253" s="202">
        <f>VLOOKUP("H420B",Belimo!$A:$B,2,FALSE)</f>
        <v>202</v>
      </c>
      <c r="I253" s="203">
        <f t="shared" si="22"/>
        <v>867</v>
      </c>
      <c r="J253" s="204">
        <f t="shared" si="19"/>
        <v>70209.66</v>
      </c>
    </row>
    <row r="254" spans="1:10" ht="16.5" x14ac:dyDescent="0.3">
      <c r="A254" s="335" t="s">
        <v>854</v>
      </c>
      <c r="B254" s="336"/>
      <c r="C254" s="336"/>
      <c r="D254" s="336"/>
      <c r="E254" s="336"/>
      <c r="F254" s="336"/>
      <c r="G254" s="336"/>
      <c r="H254" s="336"/>
      <c r="I254" s="336"/>
      <c r="J254" s="337"/>
    </row>
    <row r="255" spans="1:10" x14ac:dyDescent="0.3">
      <c r="A255" s="347" t="s">
        <v>732</v>
      </c>
      <c r="B255" s="348">
        <v>10</v>
      </c>
      <c r="C255" s="210" t="s">
        <v>732</v>
      </c>
      <c r="D255" s="210">
        <v>400</v>
      </c>
      <c r="E255" s="200" t="s">
        <v>86</v>
      </c>
      <c r="F255" s="201" t="s">
        <v>699</v>
      </c>
      <c r="G255" s="202">
        <f>VLOOKUP(E255,Belimo!$A:$B,2,FALSE)</f>
        <v>296</v>
      </c>
      <c r="H255" s="202">
        <f>VLOOKUP("H425B",Belimo!$A:$B,2,FALSE)</f>
        <v>236</v>
      </c>
      <c r="I255" s="203">
        <f>G255+H255</f>
        <v>532</v>
      </c>
      <c r="J255" s="204">
        <f t="shared" si="19"/>
        <v>43081.36</v>
      </c>
    </row>
    <row r="256" spans="1:10" x14ac:dyDescent="0.3">
      <c r="A256" s="347"/>
      <c r="B256" s="348"/>
      <c r="C256" s="210" t="s">
        <v>732</v>
      </c>
      <c r="D256" s="210">
        <v>400</v>
      </c>
      <c r="E256" s="205" t="s">
        <v>85</v>
      </c>
      <c r="F256" s="201" t="s">
        <v>698</v>
      </c>
      <c r="G256" s="202">
        <f>VLOOKUP(E256,Belimo!$A:$B,2,FALSE)</f>
        <v>296</v>
      </c>
      <c r="H256" s="202">
        <f>VLOOKUP("H425B",Belimo!$A:$B,2,FALSE)</f>
        <v>236</v>
      </c>
      <c r="I256" s="203">
        <f t="shared" ref="I256:I263" si="23">G256+H256</f>
        <v>532</v>
      </c>
      <c r="J256" s="204">
        <f t="shared" si="19"/>
        <v>43081.36</v>
      </c>
    </row>
    <row r="257" spans="1:10" x14ac:dyDescent="0.3">
      <c r="A257" s="347"/>
      <c r="B257" s="348"/>
      <c r="C257" s="210" t="s">
        <v>732</v>
      </c>
      <c r="D257" s="210">
        <v>400</v>
      </c>
      <c r="E257" s="205" t="s">
        <v>90</v>
      </c>
      <c r="F257" s="201" t="s">
        <v>661</v>
      </c>
      <c r="G257" s="202">
        <f>VLOOKUP(E257,Belimo!$A:$B,2,FALSE)</f>
        <v>313</v>
      </c>
      <c r="H257" s="202">
        <f>VLOOKUP("H425B",Belimo!$A:$B,2,FALSE)</f>
        <v>236</v>
      </c>
      <c r="I257" s="203">
        <f t="shared" si="23"/>
        <v>549</v>
      </c>
      <c r="J257" s="204">
        <f t="shared" si="19"/>
        <v>44458.020000000004</v>
      </c>
    </row>
    <row r="258" spans="1:10" x14ac:dyDescent="0.3">
      <c r="A258" s="347"/>
      <c r="B258" s="348"/>
      <c r="C258" s="210" t="s">
        <v>732</v>
      </c>
      <c r="D258" s="210">
        <v>400</v>
      </c>
      <c r="E258" s="205" t="s">
        <v>88</v>
      </c>
      <c r="F258" s="201" t="s">
        <v>662</v>
      </c>
      <c r="G258" s="202">
        <f>VLOOKUP(E258,Belimo!$A:$B,2,FALSE)</f>
        <v>313</v>
      </c>
      <c r="H258" s="202">
        <f>VLOOKUP("H425B",Belimo!$A:$B,2,FALSE)</f>
        <v>236</v>
      </c>
      <c r="I258" s="203">
        <f t="shared" si="23"/>
        <v>549</v>
      </c>
      <c r="J258" s="204">
        <f t="shared" si="19"/>
        <v>44458.020000000004</v>
      </c>
    </row>
    <row r="259" spans="1:10" x14ac:dyDescent="0.3">
      <c r="A259" s="347"/>
      <c r="B259" s="348"/>
      <c r="C259" s="210" t="s">
        <v>732</v>
      </c>
      <c r="D259" s="210">
        <v>400</v>
      </c>
      <c r="E259" s="205" t="s">
        <v>663</v>
      </c>
      <c r="F259" s="201" t="s">
        <v>664</v>
      </c>
      <c r="G259" s="202">
        <f>VLOOKUP(E259,Belimo!$A:$B,2,FALSE)</f>
        <v>419</v>
      </c>
      <c r="H259" s="202">
        <f>VLOOKUP("H425B",Belimo!$A:$B,2,FALSE)</f>
        <v>236</v>
      </c>
      <c r="I259" s="203">
        <f t="shared" si="23"/>
        <v>655</v>
      </c>
      <c r="J259" s="204">
        <f t="shared" si="19"/>
        <v>53041.9</v>
      </c>
    </row>
    <row r="260" spans="1:10" x14ac:dyDescent="0.3">
      <c r="A260" s="347"/>
      <c r="B260" s="348"/>
      <c r="C260" s="210" t="s">
        <v>732</v>
      </c>
      <c r="D260" s="210">
        <v>400</v>
      </c>
      <c r="E260" s="205" t="s">
        <v>665</v>
      </c>
      <c r="F260" s="201" t="s">
        <v>666</v>
      </c>
      <c r="G260" s="202">
        <f>VLOOKUP(E260,Belimo!$A:$B,2,FALSE)</f>
        <v>620</v>
      </c>
      <c r="H260" s="202">
        <f>VLOOKUP("H425B",Belimo!$A:$B,2,FALSE)</f>
        <v>236</v>
      </c>
      <c r="I260" s="203">
        <f t="shared" si="23"/>
        <v>856</v>
      </c>
      <c r="J260" s="204">
        <f t="shared" si="19"/>
        <v>69318.880000000005</v>
      </c>
    </row>
    <row r="261" spans="1:10" x14ac:dyDescent="0.3">
      <c r="A261" s="347"/>
      <c r="B261" s="348"/>
      <c r="C261" s="210" t="s">
        <v>732</v>
      </c>
      <c r="D261" s="210">
        <v>400</v>
      </c>
      <c r="E261" s="205" t="s">
        <v>95</v>
      </c>
      <c r="F261" s="201" t="s">
        <v>667</v>
      </c>
      <c r="G261" s="202">
        <f>VLOOKUP(E261,Belimo!$A:$B,2,FALSE)</f>
        <v>636</v>
      </c>
      <c r="H261" s="202">
        <f>VLOOKUP("H425B",Belimo!$A:$B,2,FALSE)</f>
        <v>236</v>
      </c>
      <c r="I261" s="203">
        <f t="shared" si="23"/>
        <v>872</v>
      </c>
      <c r="J261" s="204">
        <f t="shared" si="19"/>
        <v>70614.559999999998</v>
      </c>
    </row>
    <row r="262" spans="1:10" ht="30" x14ac:dyDescent="0.3">
      <c r="A262" s="347"/>
      <c r="B262" s="348"/>
      <c r="C262" s="210" t="s">
        <v>732</v>
      </c>
      <c r="D262" s="210">
        <v>400</v>
      </c>
      <c r="E262" s="205" t="s">
        <v>98</v>
      </c>
      <c r="F262" s="201" t="s">
        <v>668</v>
      </c>
      <c r="G262" s="202">
        <f>VLOOKUP(E262,Belimo!$A:$B,2,FALSE)</f>
        <v>665</v>
      </c>
      <c r="H262" s="202">
        <f>VLOOKUP("H425B",Belimo!$A:$B,2,FALSE)</f>
        <v>236</v>
      </c>
      <c r="I262" s="203">
        <f t="shared" si="23"/>
        <v>901</v>
      </c>
      <c r="J262" s="204">
        <f t="shared" si="19"/>
        <v>72962.98000000001</v>
      </c>
    </row>
    <row r="263" spans="1:10" ht="30" x14ac:dyDescent="0.3">
      <c r="A263" s="347"/>
      <c r="B263" s="348"/>
      <c r="C263" s="210" t="s">
        <v>732</v>
      </c>
      <c r="D263" s="210">
        <v>400</v>
      </c>
      <c r="E263" s="205" t="s">
        <v>97</v>
      </c>
      <c r="F263" s="201" t="s">
        <v>669</v>
      </c>
      <c r="G263" s="202">
        <f>VLOOKUP(E263,Belimo!$A:$B,2,FALSE)</f>
        <v>665</v>
      </c>
      <c r="H263" s="202">
        <f>VLOOKUP("H425B",Belimo!$A:$B,2,FALSE)</f>
        <v>236</v>
      </c>
      <c r="I263" s="203">
        <f t="shared" si="23"/>
        <v>901</v>
      </c>
      <c r="J263" s="204">
        <f t="shared" si="19"/>
        <v>72962.98000000001</v>
      </c>
    </row>
    <row r="264" spans="1:10" ht="15.75" x14ac:dyDescent="0.3">
      <c r="A264" s="335" t="s">
        <v>375</v>
      </c>
      <c r="B264" s="336"/>
      <c r="C264" s="336"/>
      <c r="D264" s="336"/>
      <c r="E264" s="336"/>
      <c r="F264" s="336"/>
      <c r="G264" s="336"/>
      <c r="H264" s="336"/>
      <c r="I264" s="336"/>
      <c r="J264" s="337"/>
    </row>
    <row r="265" spans="1:10" x14ac:dyDescent="0.3">
      <c r="A265" s="347" t="s">
        <v>733</v>
      </c>
      <c r="B265" s="348">
        <v>16</v>
      </c>
      <c r="C265" s="210" t="s">
        <v>733</v>
      </c>
      <c r="D265" s="210">
        <v>350</v>
      </c>
      <c r="E265" s="200" t="s">
        <v>86</v>
      </c>
      <c r="F265" s="201" t="s">
        <v>699</v>
      </c>
      <c r="G265" s="202">
        <f>VLOOKUP(E265,Belimo!$A:$B,2,FALSE)</f>
        <v>296</v>
      </c>
      <c r="H265" s="202">
        <f>VLOOKUP("H432B",Belimo!$A:$B,2,FALSE)</f>
        <v>276</v>
      </c>
      <c r="I265" s="203">
        <f>G265+H265</f>
        <v>572</v>
      </c>
      <c r="J265" s="204">
        <f t="shared" si="19"/>
        <v>46320.560000000005</v>
      </c>
    </row>
    <row r="266" spans="1:10" x14ac:dyDescent="0.3">
      <c r="A266" s="347"/>
      <c r="B266" s="348"/>
      <c r="C266" s="210" t="s">
        <v>733</v>
      </c>
      <c r="D266" s="210">
        <v>350</v>
      </c>
      <c r="E266" s="205" t="s">
        <v>85</v>
      </c>
      <c r="F266" s="201" t="s">
        <v>698</v>
      </c>
      <c r="G266" s="202">
        <f>VLOOKUP(E266,Belimo!$A:$B,2,FALSE)</f>
        <v>296</v>
      </c>
      <c r="H266" s="202">
        <f>VLOOKUP("H432B",Belimo!$A:$B,2,FALSE)</f>
        <v>276</v>
      </c>
      <c r="I266" s="203">
        <f t="shared" ref="I266:I277" si="24">G266+H266</f>
        <v>572</v>
      </c>
      <c r="J266" s="204">
        <f t="shared" si="19"/>
        <v>46320.560000000005</v>
      </c>
    </row>
    <row r="267" spans="1:10" x14ac:dyDescent="0.3">
      <c r="A267" s="347"/>
      <c r="B267" s="348"/>
      <c r="C267" s="210" t="s">
        <v>733</v>
      </c>
      <c r="D267" s="210">
        <v>350</v>
      </c>
      <c r="E267" s="205" t="s">
        <v>90</v>
      </c>
      <c r="F267" s="201" t="s">
        <v>661</v>
      </c>
      <c r="G267" s="202">
        <f>VLOOKUP(E267,Belimo!$A:$B,2,FALSE)</f>
        <v>313</v>
      </c>
      <c r="H267" s="202">
        <f>VLOOKUP("H432B",Belimo!$A:$B,2,FALSE)</f>
        <v>276</v>
      </c>
      <c r="I267" s="203">
        <f t="shared" si="24"/>
        <v>589</v>
      </c>
      <c r="J267" s="204">
        <f t="shared" si="19"/>
        <v>47697.22</v>
      </c>
    </row>
    <row r="268" spans="1:10" x14ac:dyDescent="0.3">
      <c r="A268" s="347"/>
      <c r="B268" s="348"/>
      <c r="C268" s="210" t="s">
        <v>733</v>
      </c>
      <c r="D268" s="210">
        <v>350</v>
      </c>
      <c r="E268" s="205" t="s">
        <v>88</v>
      </c>
      <c r="F268" s="201" t="s">
        <v>662</v>
      </c>
      <c r="G268" s="202">
        <f>VLOOKUP(E268,Belimo!$A:$B,2,FALSE)</f>
        <v>313</v>
      </c>
      <c r="H268" s="202">
        <f>VLOOKUP("H432B",Belimo!$A:$B,2,FALSE)</f>
        <v>276</v>
      </c>
      <c r="I268" s="203">
        <f t="shared" si="24"/>
        <v>589</v>
      </c>
      <c r="J268" s="204">
        <f t="shared" ref="J268:J331" si="25">$I$7*I268</f>
        <v>47697.22</v>
      </c>
    </row>
    <row r="269" spans="1:10" x14ac:dyDescent="0.3">
      <c r="A269" s="347"/>
      <c r="B269" s="348"/>
      <c r="C269" s="210" t="s">
        <v>733</v>
      </c>
      <c r="D269" s="210">
        <v>400</v>
      </c>
      <c r="E269" s="205" t="s">
        <v>670</v>
      </c>
      <c r="F269" s="201" t="s">
        <v>699</v>
      </c>
      <c r="G269" s="202">
        <f>VLOOKUP(E269,Belimo!$A:$B,2,FALSE)</f>
        <v>393</v>
      </c>
      <c r="H269" s="202">
        <f>VLOOKUP("H432B",Belimo!$A:$B,2,FALSE)</f>
        <v>276</v>
      </c>
      <c r="I269" s="203">
        <f t="shared" si="24"/>
        <v>669</v>
      </c>
      <c r="J269" s="204">
        <f t="shared" si="25"/>
        <v>54175.62</v>
      </c>
    </row>
    <row r="270" spans="1:10" x14ac:dyDescent="0.3">
      <c r="A270" s="347"/>
      <c r="B270" s="348"/>
      <c r="C270" s="210" t="s">
        <v>733</v>
      </c>
      <c r="D270" s="210">
        <v>400</v>
      </c>
      <c r="E270" s="205" t="s">
        <v>671</v>
      </c>
      <c r="F270" s="201" t="s">
        <v>698</v>
      </c>
      <c r="G270" s="202">
        <f>VLOOKUP(E270,Belimo!$A:$B,2,FALSE)</f>
        <v>393</v>
      </c>
      <c r="H270" s="202">
        <f>VLOOKUP("H432B",Belimo!$A:$B,2,FALSE)</f>
        <v>276</v>
      </c>
      <c r="I270" s="203">
        <f t="shared" si="24"/>
        <v>669</v>
      </c>
      <c r="J270" s="204">
        <f t="shared" si="25"/>
        <v>54175.62</v>
      </c>
    </row>
    <row r="271" spans="1:10" x14ac:dyDescent="0.3">
      <c r="A271" s="347"/>
      <c r="B271" s="348"/>
      <c r="C271" s="210" t="s">
        <v>733</v>
      </c>
      <c r="D271" s="210">
        <v>400</v>
      </c>
      <c r="E271" s="205" t="s">
        <v>663</v>
      </c>
      <c r="F271" s="201" t="s">
        <v>664</v>
      </c>
      <c r="G271" s="202">
        <f>VLOOKUP(E271,Belimo!$A:$B,2,FALSE)</f>
        <v>419</v>
      </c>
      <c r="H271" s="202">
        <f>VLOOKUP("H432B",Belimo!$A:$B,2,FALSE)</f>
        <v>276</v>
      </c>
      <c r="I271" s="203">
        <f t="shared" si="24"/>
        <v>695</v>
      </c>
      <c r="J271" s="204">
        <f t="shared" si="25"/>
        <v>56281.100000000006</v>
      </c>
    </row>
    <row r="272" spans="1:10" x14ac:dyDescent="0.3">
      <c r="A272" s="347"/>
      <c r="B272" s="348"/>
      <c r="C272" s="210" t="s">
        <v>733</v>
      </c>
      <c r="D272" s="210">
        <v>400</v>
      </c>
      <c r="E272" s="205" t="s">
        <v>672</v>
      </c>
      <c r="F272" s="201" t="s">
        <v>661</v>
      </c>
      <c r="G272" s="202">
        <f>VLOOKUP(E272,Belimo!$A:$B,2,FALSE)</f>
        <v>415</v>
      </c>
      <c r="H272" s="202">
        <f>VLOOKUP("H432B",Belimo!$A:$B,2,FALSE)</f>
        <v>276</v>
      </c>
      <c r="I272" s="203">
        <f t="shared" si="24"/>
        <v>691</v>
      </c>
      <c r="J272" s="204">
        <f t="shared" si="25"/>
        <v>55957.18</v>
      </c>
    </row>
    <row r="273" spans="1:10" x14ac:dyDescent="0.3">
      <c r="A273" s="347"/>
      <c r="B273" s="348"/>
      <c r="C273" s="210" t="s">
        <v>733</v>
      </c>
      <c r="D273" s="210">
        <v>400</v>
      </c>
      <c r="E273" s="205" t="s">
        <v>673</v>
      </c>
      <c r="F273" s="201" t="s">
        <v>662</v>
      </c>
      <c r="G273" s="202">
        <f>VLOOKUP(E273,Belimo!$A:$B,2,FALSE)</f>
        <v>415</v>
      </c>
      <c r="H273" s="202">
        <f>VLOOKUP("H432B",Belimo!$A:$B,2,FALSE)</f>
        <v>276</v>
      </c>
      <c r="I273" s="203">
        <f t="shared" si="24"/>
        <v>691</v>
      </c>
      <c r="J273" s="204">
        <f t="shared" si="25"/>
        <v>55957.18</v>
      </c>
    </row>
    <row r="274" spans="1:10" x14ac:dyDescent="0.3">
      <c r="A274" s="347"/>
      <c r="B274" s="348"/>
      <c r="C274" s="210" t="s">
        <v>733</v>
      </c>
      <c r="D274" s="210">
        <v>400</v>
      </c>
      <c r="E274" s="205" t="s">
        <v>665</v>
      </c>
      <c r="F274" s="201" t="s">
        <v>666</v>
      </c>
      <c r="G274" s="202">
        <f>VLOOKUP(E274,Belimo!$A:$B,2,FALSE)</f>
        <v>620</v>
      </c>
      <c r="H274" s="202">
        <f>VLOOKUP("H432B",Belimo!$A:$B,2,FALSE)</f>
        <v>276</v>
      </c>
      <c r="I274" s="203">
        <f t="shared" si="24"/>
        <v>896</v>
      </c>
      <c r="J274" s="204">
        <f t="shared" si="25"/>
        <v>72558.080000000002</v>
      </c>
    </row>
    <row r="275" spans="1:10" x14ac:dyDescent="0.3">
      <c r="A275" s="347"/>
      <c r="B275" s="348"/>
      <c r="C275" s="210" t="s">
        <v>733</v>
      </c>
      <c r="D275" s="210">
        <v>400</v>
      </c>
      <c r="E275" s="205" t="s">
        <v>95</v>
      </c>
      <c r="F275" s="201" t="s">
        <v>667</v>
      </c>
      <c r="G275" s="202">
        <f>VLOOKUP(E275,Belimo!$A:$B,2,FALSE)</f>
        <v>636</v>
      </c>
      <c r="H275" s="202">
        <f>VLOOKUP("H432B",Belimo!$A:$B,2,FALSE)</f>
        <v>276</v>
      </c>
      <c r="I275" s="203">
        <f t="shared" si="24"/>
        <v>912</v>
      </c>
      <c r="J275" s="204">
        <f t="shared" si="25"/>
        <v>73853.760000000009</v>
      </c>
    </row>
    <row r="276" spans="1:10" ht="30" x14ac:dyDescent="0.3">
      <c r="A276" s="347"/>
      <c r="B276" s="348"/>
      <c r="C276" s="210" t="s">
        <v>733</v>
      </c>
      <c r="D276" s="210">
        <v>400</v>
      </c>
      <c r="E276" s="205" t="s">
        <v>98</v>
      </c>
      <c r="F276" s="201" t="s">
        <v>668</v>
      </c>
      <c r="G276" s="202">
        <f>VLOOKUP(E276,Belimo!$A:$B,2,FALSE)</f>
        <v>665</v>
      </c>
      <c r="H276" s="202">
        <f>VLOOKUP("H432B",Belimo!$A:$B,2,FALSE)</f>
        <v>276</v>
      </c>
      <c r="I276" s="203">
        <f t="shared" si="24"/>
        <v>941</v>
      </c>
      <c r="J276" s="204">
        <f t="shared" si="25"/>
        <v>76202.180000000008</v>
      </c>
    </row>
    <row r="277" spans="1:10" ht="30" x14ac:dyDescent="0.3">
      <c r="A277" s="347"/>
      <c r="B277" s="348"/>
      <c r="C277" s="210" t="s">
        <v>733</v>
      </c>
      <c r="D277" s="210">
        <v>400</v>
      </c>
      <c r="E277" s="205" t="s">
        <v>97</v>
      </c>
      <c r="F277" s="201" t="s">
        <v>669</v>
      </c>
      <c r="G277" s="202">
        <f>VLOOKUP(E277,Belimo!$A:$B,2,FALSE)</f>
        <v>665</v>
      </c>
      <c r="H277" s="202">
        <f>VLOOKUP("H432B",Belimo!$A:$B,2,FALSE)</f>
        <v>276</v>
      </c>
      <c r="I277" s="203">
        <f t="shared" si="24"/>
        <v>941</v>
      </c>
      <c r="J277" s="204">
        <f t="shared" si="25"/>
        <v>76202.180000000008</v>
      </c>
    </row>
    <row r="278" spans="1:10" ht="16.5" x14ac:dyDescent="0.3">
      <c r="A278" s="335" t="s">
        <v>855</v>
      </c>
      <c r="B278" s="336"/>
      <c r="C278" s="336"/>
      <c r="D278" s="336"/>
      <c r="E278" s="336"/>
      <c r="F278" s="336"/>
      <c r="G278" s="336"/>
      <c r="H278" s="336"/>
      <c r="I278" s="336"/>
      <c r="J278" s="337"/>
    </row>
    <row r="279" spans="1:10" x14ac:dyDescent="0.3">
      <c r="A279" s="347" t="s">
        <v>734</v>
      </c>
      <c r="B279" s="348">
        <v>25</v>
      </c>
      <c r="C279" s="210" t="s">
        <v>734</v>
      </c>
      <c r="D279" s="210">
        <v>400</v>
      </c>
      <c r="E279" s="205" t="s">
        <v>670</v>
      </c>
      <c r="F279" s="201" t="s">
        <v>699</v>
      </c>
      <c r="G279" s="202">
        <f>VLOOKUP(E279,Belimo!$A:$B,2,FALSE)</f>
        <v>393</v>
      </c>
      <c r="H279" s="202">
        <f>VLOOKUP("H440B",Belimo!$A:$B,2,FALSE)</f>
        <v>349</v>
      </c>
      <c r="I279" s="203">
        <f>G279+H279</f>
        <v>742</v>
      </c>
      <c r="J279" s="204">
        <f t="shared" si="25"/>
        <v>60087.16</v>
      </c>
    </row>
    <row r="280" spans="1:10" x14ac:dyDescent="0.3">
      <c r="A280" s="347"/>
      <c r="B280" s="348"/>
      <c r="C280" s="210" t="s">
        <v>734</v>
      </c>
      <c r="D280" s="210">
        <v>400</v>
      </c>
      <c r="E280" s="205" t="s">
        <v>671</v>
      </c>
      <c r="F280" s="201" t="s">
        <v>698</v>
      </c>
      <c r="G280" s="202">
        <f>VLOOKUP(E280,Belimo!$A:$B,2,FALSE)</f>
        <v>393</v>
      </c>
      <c r="H280" s="202">
        <f>VLOOKUP("H440B",Belimo!$A:$B,2,FALSE)</f>
        <v>349</v>
      </c>
      <c r="I280" s="203">
        <f t="shared" ref="I280:I287" si="26">G280+H280</f>
        <v>742</v>
      </c>
      <c r="J280" s="204">
        <f t="shared" si="25"/>
        <v>60087.16</v>
      </c>
    </row>
    <row r="281" spans="1:10" x14ac:dyDescent="0.3">
      <c r="A281" s="347"/>
      <c r="B281" s="348"/>
      <c r="C281" s="210" t="s">
        <v>734</v>
      </c>
      <c r="D281" s="210">
        <v>400</v>
      </c>
      <c r="E281" s="205" t="s">
        <v>663</v>
      </c>
      <c r="F281" s="201" t="s">
        <v>664</v>
      </c>
      <c r="G281" s="202">
        <f>VLOOKUP(E281,Belimo!$A:$B,2,FALSE)</f>
        <v>419</v>
      </c>
      <c r="H281" s="202">
        <f>VLOOKUP("H440B",Belimo!$A:$B,2,FALSE)</f>
        <v>349</v>
      </c>
      <c r="I281" s="203">
        <f t="shared" si="26"/>
        <v>768</v>
      </c>
      <c r="J281" s="204">
        <f t="shared" si="25"/>
        <v>62192.639999999999</v>
      </c>
    </row>
    <row r="282" spans="1:10" x14ac:dyDescent="0.3">
      <c r="A282" s="347"/>
      <c r="B282" s="348"/>
      <c r="C282" s="210" t="s">
        <v>734</v>
      </c>
      <c r="D282" s="210">
        <v>400</v>
      </c>
      <c r="E282" s="205" t="s">
        <v>672</v>
      </c>
      <c r="F282" s="201" t="s">
        <v>661</v>
      </c>
      <c r="G282" s="202">
        <f>VLOOKUP(E282,Belimo!$A:$B,2,FALSE)</f>
        <v>415</v>
      </c>
      <c r="H282" s="202">
        <f>VLOOKUP("H440B",Belimo!$A:$B,2,FALSE)</f>
        <v>349</v>
      </c>
      <c r="I282" s="203">
        <f t="shared" si="26"/>
        <v>764</v>
      </c>
      <c r="J282" s="204">
        <f t="shared" si="25"/>
        <v>61868.72</v>
      </c>
    </row>
    <row r="283" spans="1:10" x14ac:dyDescent="0.3">
      <c r="A283" s="347"/>
      <c r="B283" s="348"/>
      <c r="C283" s="210" t="s">
        <v>734</v>
      </c>
      <c r="D283" s="210">
        <v>400</v>
      </c>
      <c r="E283" s="205" t="s">
        <v>673</v>
      </c>
      <c r="F283" s="201" t="s">
        <v>662</v>
      </c>
      <c r="G283" s="202">
        <f>VLOOKUP(E283,Belimo!$A:$B,2,FALSE)</f>
        <v>415</v>
      </c>
      <c r="H283" s="202">
        <f>VLOOKUP("H440B",Belimo!$A:$B,2,FALSE)</f>
        <v>349</v>
      </c>
      <c r="I283" s="203">
        <f t="shared" si="26"/>
        <v>764</v>
      </c>
      <c r="J283" s="204">
        <f t="shared" si="25"/>
        <v>61868.72</v>
      </c>
    </row>
    <row r="284" spans="1:10" x14ac:dyDescent="0.3">
      <c r="A284" s="347"/>
      <c r="B284" s="348"/>
      <c r="C284" s="210" t="s">
        <v>734</v>
      </c>
      <c r="D284" s="210">
        <v>400</v>
      </c>
      <c r="E284" s="205" t="s">
        <v>665</v>
      </c>
      <c r="F284" s="201" t="s">
        <v>666</v>
      </c>
      <c r="G284" s="202">
        <f>VLOOKUP(E284,Belimo!$A:$B,2,FALSE)</f>
        <v>620</v>
      </c>
      <c r="H284" s="202">
        <f>VLOOKUP("H440B",Belimo!$A:$B,2,FALSE)</f>
        <v>349</v>
      </c>
      <c r="I284" s="203">
        <f t="shared" si="26"/>
        <v>969</v>
      </c>
      <c r="J284" s="204">
        <f t="shared" si="25"/>
        <v>78469.62000000001</v>
      </c>
    </row>
    <row r="285" spans="1:10" x14ac:dyDescent="0.3">
      <c r="A285" s="347"/>
      <c r="B285" s="348"/>
      <c r="C285" s="210" t="s">
        <v>734</v>
      </c>
      <c r="D285" s="210">
        <v>400</v>
      </c>
      <c r="E285" s="205" t="s">
        <v>95</v>
      </c>
      <c r="F285" s="201" t="s">
        <v>667</v>
      </c>
      <c r="G285" s="202">
        <f>VLOOKUP(E285,Belimo!$A:$B,2,FALSE)</f>
        <v>636</v>
      </c>
      <c r="H285" s="202">
        <f>VLOOKUP("H440B",Belimo!$A:$B,2,FALSE)</f>
        <v>349</v>
      </c>
      <c r="I285" s="203">
        <f t="shared" si="26"/>
        <v>985</v>
      </c>
      <c r="J285" s="204">
        <f t="shared" si="25"/>
        <v>79765.3</v>
      </c>
    </row>
    <row r="286" spans="1:10" ht="30" x14ac:dyDescent="0.3">
      <c r="A286" s="347"/>
      <c r="B286" s="348"/>
      <c r="C286" s="210" t="s">
        <v>734</v>
      </c>
      <c r="D286" s="210">
        <v>400</v>
      </c>
      <c r="E286" s="205" t="s">
        <v>98</v>
      </c>
      <c r="F286" s="201" t="s">
        <v>668</v>
      </c>
      <c r="G286" s="202">
        <f>VLOOKUP(E286,Belimo!$A:$B,2,FALSE)</f>
        <v>665</v>
      </c>
      <c r="H286" s="202">
        <f>VLOOKUP("H440B",Belimo!$A:$B,2,FALSE)</f>
        <v>349</v>
      </c>
      <c r="I286" s="203">
        <f t="shared" si="26"/>
        <v>1014</v>
      </c>
      <c r="J286" s="204">
        <f t="shared" si="25"/>
        <v>82113.72</v>
      </c>
    </row>
    <row r="287" spans="1:10" ht="30" x14ac:dyDescent="0.3">
      <c r="A287" s="347"/>
      <c r="B287" s="348"/>
      <c r="C287" s="210" t="s">
        <v>734</v>
      </c>
      <c r="D287" s="210">
        <v>400</v>
      </c>
      <c r="E287" s="205" t="s">
        <v>97</v>
      </c>
      <c r="F287" s="201" t="s">
        <v>669</v>
      </c>
      <c r="G287" s="202">
        <f>VLOOKUP(E287,Belimo!$A:$B,2,FALSE)</f>
        <v>665</v>
      </c>
      <c r="H287" s="202">
        <f>VLOOKUP("H440B",Belimo!$A:$B,2,FALSE)</f>
        <v>349</v>
      </c>
      <c r="I287" s="203">
        <f t="shared" si="26"/>
        <v>1014</v>
      </c>
      <c r="J287" s="204">
        <f t="shared" si="25"/>
        <v>82113.72</v>
      </c>
    </row>
    <row r="288" spans="1:10" ht="16.5" x14ac:dyDescent="0.3">
      <c r="A288" s="335" t="s">
        <v>856</v>
      </c>
      <c r="B288" s="336"/>
      <c r="C288" s="336"/>
      <c r="D288" s="336"/>
      <c r="E288" s="336"/>
      <c r="F288" s="336"/>
      <c r="G288" s="336"/>
      <c r="H288" s="336"/>
      <c r="I288" s="336"/>
      <c r="J288" s="337"/>
    </row>
    <row r="289" spans="1:10" x14ac:dyDescent="0.3">
      <c r="A289" s="347" t="s">
        <v>735</v>
      </c>
      <c r="B289" s="348">
        <v>40</v>
      </c>
      <c r="C289" s="210" t="s">
        <v>735</v>
      </c>
      <c r="D289" s="210">
        <v>300</v>
      </c>
      <c r="E289" s="205" t="s">
        <v>670</v>
      </c>
      <c r="F289" s="201" t="s">
        <v>699</v>
      </c>
      <c r="G289" s="202">
        <f>VLOOKUP(E289,Belimo!$A:$B,2,FALSE)</f>
        <v>393</v>
      </c>
      <c r="H289" s="202">
        <f>VLOOKUP("H450B",Belimo!$A:$B,2,FALSE)</f>
        <v>454</v>
      </c>
      <c r="I289" s="203">
        <f>G289+H289</f>
        <v>847</v>
      </c>
      <c r="J289" s="204">
        <f t="shared" si="25"/>
        <v>68590.06</v>
      </c>
    </row>
    <row r="290" spans="1:10" x14ac:dyDescent="0.3">
      <c r="A290" s="347"/>
      <c r="B290" s="348"/>
      <c r="C290" s="210" t="s">
        <v>735</v>
      </c>
      <c r="D290" s="210">
        <v>300</v>
      </c>
      <c r="E290" s="205" t="s">
        <v>671</v>
      </c>
      <c r="F290" s="201" t="s">
        <v>698</v>
      </c>
      <c r="G290" s="202">
        <f>VLOOKUP(E290,Belimo!$A:$B,2,FALSE)</f>
        <v>393</v>
      </c>
      <c r="H290" s="202">
        <f>VLOOKUP("H450B",Belimo!$A:$B,2,FALSE)</f>
        <v>454</v>
      </c>
      <c r="I290" s="203">
        <f t="shared" ref="I290:I301" si="27">G290+H290</f>
        <v>847</v>
      </c>
      <c r="J290" s="204">
        <f t="shared" si="25"/>
        <v>68590.06</v>
      </c>
    </row>
    <row r="291" spans="1:10" x14ac:dyDescent="0.3">
      <c r="A291" s="347"/>
      <c r="B291" s="348"/>
      <c r="C291" s="210" t="s">
        <v>735</v>
      </c>
      <c r="D291" s="210">
        <v>300</v>
      </c>
      <c r="E291" s="205" t="s">
        <v>663</v>
      </c>
      <c r="F291" s="201" t="s">
        <v>664</v>
      </c>
      <c r="G291" s="202">
        <f>VLOOKUP(E291,Belimo!$A:$B,2,FALSE)</f>
        <v>419</v>
      </c>
      <c r="H291" s="202">
        <f>VLOOKUP("H450B",Belimo!$A:$B,2,FALSE)</f>
        <v>454</v>
      </c>
      <c r="I291" s="203">
        <f t="shared" si="27"/>
        <v>873</v>
      </c>
      <c r="J291" s="204">
        <f t="shared" si="25"/>
        <v>70695.540000000008</v>
      </c>
    </row>
    <row r="292" spans="1:10" x14ac:dyDescent="0.3">
      <c r="A292" s="347"/>
      <c r="B292" s="348"/>
      <c r="C292" s="210" t="s">
        <v>735</v>
      </c>
      <c r="D292" s="210">
        <v>300</v>
      </c>
      <c r="E292" s="205" t="s">
        <v>672</v>
      </c>
      <c r="F292" s="201" t="s">
        <v>661</v>
      </c>
      <c r="G292" s="202">
        <f>VLOOKUP(E292,Belimo!$A:$B,2,FALSE)</f>
        <v>415</v>
      </c>
      <c r="H292" s="202">
        <f>VLOOKUP("H450B",Belimo!$A:$B,2,FALSE)</f>
        <v>454</v>
      </c>
      <c r="I292" s="203">
        <f t="shared" si="27"/>
        <v>869</v>
      </c>
      <c r="J292" s="204">
        <f t="shared" si="25"/>
        <v>70371.62000000001</v>
      </c>
    </row>
    <row r="293" spans="1:10" x14ac:dyDescent="0.3">
      <c r="A293" s="347"/>
      <c r="B293" s="348"/>
      <c r="C293" s="210" t="s">
        <v>735</v>
      </c>
      <c r="D293" s="210">
        <v>300</v>
      </c>
      <c r="E293" s="205" t="s">
        <v>673</v>
      </c>
      <c r="F293" s="201" t="s">
        <v>662</v>
      </c>
      <c r="G293" s="202">
        <f>VLOOKUP(E293,Belimo!$A:$B,2,FALSE)</f>
        <v>415</v>
      </c>
      <c r="H293" s="202">
        <f>VLOOKUP("H450B",Belimo!$A:$B,2,FALSE)</f>
        <v>454</v>
      </c>
      <c r="I293" s="203">
        <f t="shared" si="27"/>
        <v>869</v>
      </c>
      <c r="J293" s="204">
        <f t="shared" si="25"/>
        <v>70371.62000000001</v>
      </c>
    </row>
    <row r="294" spans="1:10" x14ac:dyDescent="0.3">
      <c r="A294" s="347"/>
      <c r="B294" s="348"/>
      <c r="C294" s="210" t="s">
        <v>735</v>
      </c>
      <c r="D294" s="210">
        <v>300</v>
      </c>
      <c r="E294" s="205" t="s">
        <v>665</v>
      </c>
      <c r="F294" s="201" t="s">
        <v>666</v>
      </c>
      <c r="G294" s="202">
        <f>VLOOKUP(E294,Belimo!$A:$B,2,FALSE)</f>
        <v>620</v>
      </c>
      <c r="H294" s="202">
        <f>VLOOKUP("H450B",Belimo!$A:$B,2,FALSE)</f>
        <v>454</v>
      </c>
      <c r="I294" s="203">
        <f t="shared" si="27"/>
        <v>1074</v>
      </c>
      <c r="J294" s="204">
        <f t="shared" si="25"/>
        <v>86972.52</v>
      </c>
    </row>
    <row r="295" spans="1:10" x14ac:dyDescent="0.3">
      <c r="A295" s="347"/>
      <c r="B295" s="348"/>
      <c r="C295" s="210" t="s">
        <v>735</v>
      </c>
      <c r="D295" s="210">
        <v>300</v>
      </c>
      <c r="E295" s="205" t="s">
        <v>95</v>
      </c>
      <c r="F295" s="201" t="s">
        <v>667</v>
      </c>
      <c r="G295" s="202">
        <f>VLOOKUP(E295,Belimo!$A:$B,2,FALSE)</f>
        <v>636</v>
      </c>
      <c r="H295" s="202">
        <f>VLOOKUP("H450B",Belimo!$A:$B,2,FALSE)</f>
        <v>454</v>
      </c>
      <c r="I295" s="203">
        <f t="shared" si="27"/>
        <v>1090</v>
      </c>
      <c r="J295" s="204">
        <f t="shared" si="25"/>
        <v>88268.2</v>
      </c>
    </row>
    <row r="296" spans="1:10" ht="30" x14ac:dyDescent="0.3">
      <c r="A296" s="347"/>
      <c r="B296" s="348"/>
      <c r="C296" s="210" t="s">
        <v>735</v>
      </c>
      <c r="D296" s="210">
        <v>300</v>
      </c>
      <c r="E296" s="205" t="s">
        <v>98</v>
      </c>
      <c r="F296" s="201" t="s">
        <v>668</v>
      </c>
      <c r="G296" s="202">
        <f>VLOOKUP(E296,Belimo!$A:$B,2,FALSE)</f>
        <v>665</v>
      </c>
      <c r="H296" s="202">
        <f>VLOOKUP("H450B",Belimo!$A:$B,2,FALSE)</f>
        <v>454</v>
      </c>
      <c r="I296" s="203">
        <f t="shared" si="27"/>
        <v>1119</v>
      </c>
      <c r="J296" s="204">
        <f t="shared" si="25"/>
        <v>90616.62000000001</v>
      </c>
    </row>
    <row r="297" spans="1:10" ht="30" x14ac:dyDescent="0.3">
      <c r="A297" s="347"/>
      <c r="B297" s="348"/>
      <c r="C297" s="210" t="s">
        <v>735</v>
      </c>
      <c r="D297" s="210">
        <v>300</v>
      </c>
      <c r="E297" s="205" t="s">
        <v>97</v>
      </c>
      <c r="F297" s="201" t="s">
        <v>669</v>
      </c>
      <c r="G297" s="202">
        <f>VLOOKUP(E297,Belimo!$A:$B,2,FALSE)</f>
        <v>665</v>
      </c>
      <c r="H297" s="202">
        <f>VLOOKUP("H450B",Belimo!$A:$B,2,FALSE)</f>
        <v>454</v>
      </c>
      <c r="I297" s="203">
        <f t="shared" si="27"/>
        <v>1119</v>
      </c>
      <c r="J297" s="204">
        <f t="shared" si="25"/>
        <v>90616.62000000001</v>
      </c>
    </row>
    <row r="298" spans="1:10" x14ac:dyDescent="0.3">
      <c r="A298" s="347"/>
      <c r="B298" s="348"/>
      <c r="C298" s="210" t="s">
        <v>735</v>
      </c>
      <c r="D298" s="210">
        <v>400</v>
      </c>
      <c r="E298" s="205" t="s">
        <v>104</v>
      </c>
      <c r="F298" s="201" t="s">
        <v>699</v>
      </c>
      <c r="G298" s="202">
        <f>VLOOKUP(E298,Belimo!$A:$B,2,FALSE)</f>
        <v>521</v>
      </c>
      <c r="H298" s="202">
        <f>VLOOKUP("H450B",Belimo!$A:$B,2,FALSE)</f>
        <v>454</v>
      </c>
      <c r="I298" s="203">
        <f t="shared" si="27"/>
        <v>975</v>
      </c>
      <c r="J298" s="204">
        <f t="shared" si="25"/>
        <v>78955.5</v>
      </c>
    </row>
    <row r="299" spans="1:10" x14ac:dyDescent="0.3">
      <c r="A299" s="347"/>
      <c r="B299" s="348"/>
      <c r="C299" s="210" t="s">
        <v>735</v>
      </c>
      <c r="D299" s="210">
        <v>400</v>
      </c>
      <c r="E299" s="205" t="s">
        <v>102</v>
      </c>
      <c r="F299" s="201" t="s">
        <v>698</v>
      </c>
      <c r="G299" s="202">
        <f>VLOOKUP(E299,Belimo!$A:$B,2,FALSE)</f>
        <v>521</v>
      </c>
      <c r="H299" s="202">
        <f>VLOOKUP("H450B",Belimo!$A:$B,2,FALSE)</f>
        <v>454</v>
      </c>
      <c r="I299" s="203">
        <f t="shared" si="27"/>
        <v>975</v>
      </c>
      <c r="J299" s="204">
        <f t="shared" si="25"/>
        <v>78955.5</v>
      </c>
    </row>
    <row r="300" spans="1:10" x14ac:dyDescent="0.3">
      <c r="A300" s="347"/>
      <c r="B300" s="348"/>
      <c r="C300" s="210" t="s">
        <v>735</v>
      </c>
      <c r="D300" s="210">
        <v>400</v>
      </c>
      <c r="E300" s="205" t="s">
        <v>108</v>
      </c>
      <c r="F300" s="201" t="s">
        <v>661</v>
      </c>
      <c r="G300" s="202">
        <f>VLOOKUP(E300,Belimo!$A:$B,2,FALSE)</f>
        <v>557</v>
      </c>
      <c r="H300" s="202">
        <f>VLOOKUP("H450B",Belimo!$A:$B,2,FALSE)</f>
        <v>454</v>
      </c>
      <c r="I300" s="203">
        <f t="shared" si="27"/>
        <v>1011</v>
      </c>
      <c r="J300" s="204">
        <f t="shared" si="25"/>
        <v>81870.78</v>
      </c>
    </row>
    <row r="301" spans="1:10" x14ac:dyDescent="0.3">
      <c r="A301" s="347"/>
      <c r="B301" s="348"/>
      <c r="C301" s="210" t="s">
        <v>735</v>
      </c>
      <c r="D301" s="210">
        <v>400</v>
      </c>
      <c r="E301" s="205" t="s">
        <v>106</v>
      </c>
      <c r="F301" s="201" t="s">
        <v>662</v>
      </c>
      <c r="G301" s="202">
        <f>VLOOKUP(E301,Belimo!$A:$B,2,FALSE)</f>
        <v>557</v>
      </c>
      <c r="H301" s="202">
        <f>VLOOKUP("H450B",Belimo!$A:$B,2,FALSE)</f>
        <v>454</v>
      </c>
      <c r="I301" s="203">
        <f t="shared" si="27"/>
        <v>1011</v>
      </c>
      <c r="J301" s="204">
        <f t="shared" si="25"/>
        <v>81870.78</v>
      </c>
    </row>
    <row r="302" spans="1:10" ht="52.5" customHeight="1" x14ac:dyDescent="0.3">
      <c r="A302" s="332" t="s">
        <v>905</v>
      </c>
      <c r="B302" s="333"/>
      <c r="C302" s="333"/>
      <c r="D302" s="333"/>
      <c r="E302" s="333"/>
      <c r="F302" s="333"/>
      <c r="G302" s="333"/>
      <c r="H302" s="333"/>
      <c r="I302" s="333"/>
      <c r="J302" s="334"/>
    </row>
    <row r="303" spans="1:10" ht="16.5" x14ac:dyDescent="0.3">
      <c r="A303" s="335" t="s">
        <v>852</v>
      </c>
      <c r="B303" s="336"/>
      <c r="C303" s="336"/>
      <c r="D303" s="336"/>
      <c r="E303" s="336"/>
      <c r="F303" s="336"/>
      <c r="G303" s="336"/>
      <c r="H303" s="336"/>
      <c r="I303" s="336"/>
      <c r="J303" s="337"/>
    </row>
    <row r="304" spans="1:10" x14ac:dyDescent="0.3">
      <c r="A304" s="340" t="s">
        <v>909</v>
      </c>
      <c r="B304" s="342" t="s">
        <v>908</v>
      </c>
      <c r="C304" s="199" t="s">
        <v>877</v>
      </c>
      <c r="D304" s="199">
        <v>400</v>
      </c>
      <c r="E304" s="200" t="s">
        <v>86</v>
      </c>
      <c r="F304" s="201" t="s">
        <v>699</v>
      </c>
      <c r="G304" s="202">
        <f>VLOOKUP(E304,Belimo!$A:$B,2,FALSE)</f>
        <v>296</v>
      </c>
      <c r="H304" s="202">
        <f>VLOOKUP("H511B",Belimo!$A:$B,2,FALSE)</f>
        <v>170</v>
      </c>
      <c r="I304" s="203">
        <f>G304+H304</f>
        <v>466</v>
      </c>
      <c r="J304" s="204">
        <f t="shared" si="25"/>
        <v>37736.68</v>
      </c>
    </row>
    <row r="305" spans="1:10" x14ac:dyDescent="0.3">
      <c r="A305" s="341"/>
      <c r="B305" s="349"/>
      <c r="C305" s="199" t="s">
        <v>877</v>
      </c>
      <c r="D305" s="207">
        <v>400</v>
      </c>
      <c r="E305" s="205" t="s">
        <v>85</v>
      </c>
      <c r="F305" s="201" t="s">
        <v>698</v>
      </c>
      <c r="G305" s="202">
        <f>VLOOKUP(E305,Belimo!$A:$B,2,FALSE)</f>
        <v>296</v>
      </c>
      <c r="H305" s="202">
        <f>VLOOKUP("H511B",Belimo!$A:$B,2,FALSE)</f>
        <v>170</v>
      </c>
      <c r="I305" s="203">
        <f t="shared" ref="I305:I312" si="28">G305+H305</f>
        <v>466</v>
      </c>
      <c r="J305" s="204">
        <f t="shared" si="25"/>
        <v>37736.68</v>
      </c>
    </row>
    <row r="306" spans="1:10" x14ac:dyDescent="0.3">
      <c r="A306" s="341"/>
      <c r="B306" s="349"/>
      <c r="C306" s="199" t="s">
        <v>877</v>
      </c>
      <c r="D306" s="199">
        <v>400</v>
      </c>
      <c r="E306" s="205" t="s">
        <v>90</v>
      </c>
      <c r="F306" s="201" t="s">
        <v>661</v>
      </c>
      <c r="G306" s="202">
        <f>VLOOKUP(E306,Belimo!$A:$B,2,FALSE)</f>
        <v>313</v>
      </c>
      <c r="H306" s="202">
        <f>VLOOKUP("H511B",Belimo!$A:$B,2,FALSE)</f>
        <v>170</v>
      </c>
      <c r="I306" s="203">
        <f t="shared" si="28"/>
        <v>483</v>
      </c>
      <c r="J306" s="204">
        <f t="shared" si="25"/>
        <v>39113.340000000004</v>
      </c>
    </row>
    <row r="307" spans="1:10" x14ac:dyDescent="0.3">
      <c r="A307" s="341"/>
      <c r="B307" s="349"/>
      <c r="C307" s="199" t="s">
        <v>877</v>
      </c>
      <c r="D307" s="207">
        <v>400</v>
      </c>
      <c r="E307" s="205" t="s">
        <v>88</v>
      </c>
      <c r="F307" s="201" t="s">
        <v>662</v>
      </c>
      <c r="G307" s="202">
        <f>VLOOKUP(E307,Belimo!$A:$B,2,FALSE)</f>
        <v>313</v>
      </c>
      <c r="H307" s="202">
        <f>VLOOKUP("H511B",Belimo!$A:$B,2,FALSE)</f>
        <v>170</v>
      </c>
      <c r="I307" s="203">
        <f t="shared" si="28"/>
        <v>483</v>
      </c>
      <c r="J307" s="204">
        <f t="shared" si="25"/>
        <v>39113.340000000004</v>
      </c>
    </row>
    <row r="308" spans="1:10" x14ac:dyDescent="0.3">
      <c r="A308" s="341"/>
      <c r="B308" s="349"/>
      <c r="C308" s="199" t="s">
        <v>877</v>
      </c>
      <c r="D308" s="199">
        <v>400</v>
      </c>
      <c r="E308" s="205" t="s">
        <v>663</v>
      </c>
      <c r="F308" s="201" t="s">
        <v>664</v>
      </c>
      <c r="G308" s="202">
        <f>VLOOKUP(E308,Belimo!$A:$B,2,FALSE)</f>
        <v>419</v>
      </c>
      <c r="H308" s="202">
        <f>VLOOKUP("H511B",Belimo!$A:$B,2,FALSE)</f>
        <v>170</v>
      </c>
      <c r="I308" s="203">
        <f t="shared" si="28"/>
        <v>589</v>
      </c>
      <c r="J308" s="204">
        <f t="shared" si="25"/>
        <v>47697.22</v>
      </c>
    </row>
    <row r="309" spans="1:10" x14ac:dyDescent="0.3">
      <c r="A309" s="341"/>
      <c r="B309" s="349"/>
      <c r="C309" s="199" t="s">
        <v>877</v>
      </c>
      <c r="D309" s="207">
        <v>400</v>
      </c>
      <c r="E309" s="205" t="s">
        <v>665</v>
      </c>
      <c r="F309" s="201" t="s">
        <v>666</v>
      </c>
      <c r="G309" s="202">
        <f>VLOOKUP(E309,Belimo!$A:$B,2,FALSE)</f>
        <v>620</v>
      </c>
      <c r="H309" s="202">
        <f>VLOOKUP("H511B",Belimo!$A:$B,2,FALSE)</f>
        <v>170</v>
      </c>
      <c r="I309" s="203">
        <f t="shared" si="28"/>
        <v>790</v>
      </c>
      <c r="J309" s="204">
        <f t="shared" si="25"/>
        <v>63974.200000000004</v>
      </c>
    </row>
    <row r="310" spans="1:10" x14ac:dyDescent="0.3">
      <c r="A310" s="341"/>
      <c r="B310" s="349"/>
      <c r="C310" s="199" t="s">
        <v>877</v>
      </c>
      <c r="D310" s="199">
        <v>400</v>
      </c>
      <c r="E310" s="205" t="s">
        <v>95</v>
      </c>
      <c r="F310" s="201" t="s">
        <v>667</v>
      </c>
      <c r="G310" s="202">
        <f>VLOOKUP(E310,Belimo!$A:$B,2,FALSE)</f>
        <v>636</v>
      </c>
      <c r="H310" s="202">
        <f>VLOOKUP("H511B",Belimo!$A:$B,2,FALSE)</f>
        <v>170</v>
      </c>
      <c r="I310" s="203">
        <f t="shared" si="28"/>
        <v>806</v>
      </c>
      <c r="J310" s="204">
        <f t="shared" si="25"/>
        <v>65269.880000000005</v>
      </c>
    </row>
    <row r="311" spans="1:10" ht="30" x14ac:dyDescent="0.3">
      <c r="A311" s="341"/>
      <c r="B311" s="349"/>
      <c r="C311" s="199" t="s">
        <v>877</v>
      </c>
      <c r="D311" s="207">
        <v>400</v>
      </c>
      <c r="E311" s="205" t="s">
        <v>98</v>
      </c>
      <c r="F311" s="201" t="s">
        <v>668</v>
      </c>
      <c r="G311" s="202">
        <f>VLOOKUP(E311,Belimo!$A:$B,2,FALSE)</f>
        <v>665</v>
      </c>
      <c r="H311" s="202">
        <f>VLOOKUP("H511B",Belimo!$A:$B,2,FALSE)</f>
        <v>170</v>
      </c>
      <c r="I311" s="203">
        <f t="shared" si="28"/>
        <v>835</v>
      </c>
      <c r="J311" s="204">
        <f t="shared" si="25"/>
        <v>67618.3</v>
      </c>
    </row>
    <row r="312" spans="1:10" ht="30" x14ac:dyDescent="0.3">
      <c r="A312" s="341"/>
      <c r="B312" s="350"/>
      <c r="C312" s="199" t="s">
        <v>877</v>
      </c>
      <c r="D312" s="199">
        <v>400</v>
      </c>
      <c r="E312" s="205" t="s">
        <v>97</v>
      </c>
      <c r="F312" s="201" t="s">
        <v>669</v>
      </c>
      <c r="G312" s="202">
        <f>VLOOKUP(E312,Belimo!$A:$B,2,FALSE)</f>
        <v>665</v>
      </c>
      <c r="H312" s="202">
        <f>VLOOKUP("H511B",Belimo!$A:$B,2,FALSE)</f>
        <v>170</v>
      </c>
      <c r="I312" s="203">
        <f t="shared" si="28"/>
        <v>835</v>
      </c>
      <c r="J312" s="204">
        <f t="shared" si="25"/>
        <v>67618.3</v>
      </c>
    </row>
    <row r="313" spans="1:10" ht="16.5" x14ac:dyDescent="0.3">
      <c r="A313" s="335" t="s">
        <v>853</v>
      </c>
      <c r="B313" s="336"/>
      <c r="C313" s="336"/>
      <c r="D313" s="336"/>
      <c r="E313" s="336"/>
      <c r="F313" s="336"/>
      <c r="G313" s="336"/>
      <c r="H313" s="336"/>
      <c r="I313" s="336"/>
      <c r="J313" s="337"/>
    </row>
    <row r="314" spans="1:10" x14ac:dyDescent="0.3">
      <c r="A314" s="347" t="s">
        <v>736</v>
      </c>
      <c r="B314" s="348">
        <v>6.3</v>
      </c>
      <c r="C314" s="210" t="s">
        <v>736</v>
      </c>
      <c r="D314" s="199">
        <v>400</v>
      </c>
      <c r="E314" s="200" t="s">
        <v>86</v>
      </c>
      <c r="F314" s="201" t="s">
        <v>699</v>
      </c>
      <c r="G314" s="202">
        <f>VLOOKUP(E314,Belimo!$A:$B,2,FALSE)</f>
        <v>296</v>
      </c>
      <c r="H314" s="202">
        <f>VLOOKUP("H520B",Belimo!$A:$B,2,FALSE)</f>
        <v>197</v>
      </c>
      <c r="I314" s="203">
        <f>G314+H314</f>
        <v>493</v>
      </c>
      <c r="J314" s="204">
        <f t="shared" si="25"/>
        <v>39923.14</v>
      </c>
    </row>
    <row r="315" spans="1:10" x14ac:dyDescent="0.3">
      <c r="A315" s="347"/>
      <c r="B315" s="348"/>
      <c r="C315" s="210" t="s">
        <v>736</v>
      </c>
      <c r="D315" s="207">
        <v>400</v>
      </c>
      <c r="E315" s="205" t="s">
        <v>85</v>
      </c>
      <c r="F315" s="201" t="s">
        <v>698</v>
      </c>
      <c r="G315" s="202">
        <f>VLOOKUP(E315,Belimo!$A:$B,2,FALSE)</f>
        <v>296</v>
      </c>
      <c r="H315" s="202">
        <f>VLOOKUP("H520B",Belimo!$A:$B,2,FALSE)</f>
        <v>197</v>
      </c>
      <c r="I315" s="203">
        <f t="shared" ref="I315:I322" si="29">G315+H315</f>
        <v>493</v>
      </c>
      <c r="J315" s="204">
        <f t="shared" si="25"/>
        <v>39923.14</v>
      </c>
    </row>
    <row r="316" spans="1:10" x14ac:dyDescent="0.3">
      <c r="A316" s="347"/>
      <c r="B316" s="348"/>
      <c r="C316" s="210" t="s">
        <v>736</v>
      </c>
      <c r="D316" s="199">
        <v>400</v>
      </c>
      <c r="E316" s="205" t="s">
        <v>90</v>
      </c>
      <c r="F316" s="201" t="s">
        <v>661</v>
      </c>
      <c r="G316" s="202">
        <f>VLOOKUP(E316,Belimo!$A:$B,2,FALSE)</f>
        <v>313</v>
      </c>
      <c r="H316" s="202">
        <f>VLOOKUP("H520B",Belimo!$A:$B,2,FALSE)</f>
        <v>197</v>
      </c>
      <c r="I316" s="203">
        <f t="shared" si="29"/>
        <v>510</v>
      </c>
      <c r="J316" s="204">
        <f t="shared" si="25"/>
        <v>41299.800000000003</v>
      </c>
    </row>
    <row r="317" spans="1:10" x14ac:dyDescent="0.3">
      <c r="A317" s="347"/>
      <c r="B317" s="348"/>
      <c r="C317" s="210" t="s">
        <v>736</v>
      </c>
      <c r="D317" s="207">
        <v>400</v>
      </c>
      <c r="E317" s="205" t="s">
        <v>88</v>
      </c>
      <c r="F317" s="201" t="s">
        <v>662</v>
      </c>
      <c r="G317" s="202">
        <f>VLOOKUP(E317,Belimo!$A:$B,2,FALSE)</f>
        <v>313</v>
      </c>
      <c r="H317" s="202">
        <f>VLOOKUP("H520B",Belimo!$A:$B,2,FALSE)</f>
        <v>197</v>
      </c>
      <c r="I317" s="203">
        <f t="shared" si="29"/>
        <v>510</v>
      </c>
      <c r="J317" s="204">
        <f t="shared" si="25"/>
        <v>41299.800000000003</v>
      </c>
    </row>
    <row r="318" spans="1:10" x14ac:dyDescent="0.3">
      <c r="A318" s="347"/>
      <c r="B318" s="348"/>
      <c r="C318" s="210" t="s">
        <v>736</v>
      </c>
      <c r="D318" s="199">
        <v>400</v>
      </c>
      <c r="E318" s="205" t="s">
        <v>663</v>
      </c>
      <c r="F318" s="201" t="s">
        <v>664</v>
      </c>
      <c r="G318" s="202">
        <f>VLOOKUP(E318,Belimo!$A:$B,2,FALSE)</f>
        <v>419</v>
      </c>
      <c r="H318" s="202">
        <f>VLOOKUP("H520B",Belimo!$A:$B,2,FALSE)</f>
        <v>197</v>
      </c>
      <c r="I318" s="203">
        <f t="shared" si="29"/>
        <v>616</v>
      </c>
      <c r="J318" s="204">
        <f t="shared" si="25"/>
        <v>49883.68</v>
      </c>
    </row>
    <row r="319" spans="1:10" x14ac:dyDescent="0.3">
      <c r="A319" s="347"/>
      <c r="B319" s="348"/>
      <c r="C319" s="210" t="s">
        <v>736</v>
      </c>
      <c r="D319" s="207">
        <v>400</v>
      </c>
      <c r="E319" s="205" t="s">
        <v>665</v>
      </c>
      <c r="F319" s="201" t="s">
        <v>666</v>
      </c>
      <c r="G319" s="202">
        <f>VLOOKUP(E319,Belimo!$A:$B,2,FALSE)</f>
        <v>620</v>
      </c>
      <c r="H319" s="202">
        <f>VLOOKUP("H520B",Belimo!$A:$B,2,FALSE)</f>
        <v>197</v>
      </c>
      <c r="I319" s="203">
        <f t="shared" si="29"/>
        <v>817</v>
      </c>
      <c r="J319" s="204">
        <f t="shared" si="25"/>
        <v>66160.66</v>
      </c>
    </row>
    <row r="320" spans="1:10" x14ac:dyDescent="0.3">
      <c r="A320" s="347"/>
      <c r="B320" s="348"/>
      <c r="C320" s="210" t="s">
        <v>736</v>
      </c>
      <c r="D320" s="199">
        <v>400</v>
      </c>
      <c r="E320" s="205" t="s">
        <v>95</v>
      </c>
      <c r="F320" s="201" t="s">
        <v>667</v>
      </c>
      <c r="G320" s="202">
        <f>VLOOKUP(E320,Belimo!$A:$B,2,FALSE)</f>
        <v>636</v>
      </c>
      <c r="H320" s="202">
        <f>VLOOKUP("H520B",Belimo!$A:$B,2,FALSE)</f>
        <v>197</v>
      </c>
      <c r="I320" s="203">
        <f t="shared" si="29"/>
        <v>833</v>
      </c>
      <c r="J320" s="204">
        <f t="shared" si="25"/>
        <v>67456.34</v>
      </c>
    </row>
    <row r="321" spans="1:10" ht="30" x14ac:dyDescent="0.3">
      <c r="A321" s="347"/>
      <c r="B321" s="348"/>
      <c r="C321" s="210" t="s">
        <v>736</v>
      </c>
      <c r="D321" s="207">
        <v>400</v>
      </c>
      <c r="E321" s="205" t="s">
        <v>98</v>
      </c>
      <c r="F321" s="201" t="s">
        <v>668</v>
      </c>
      <c r="G321" s="202">
        <f>VLOOKUP(E321,Belimo!$A:$B,2,FALSE)</f>
        <v>665</v>
      </c>
      <c r="H321" s="202">
        <f>VLOOKUP("H520B",Belimo!$A:$B,2,FALSE)</f>
        <v>197</v>
      </c>
      <c r="I321" s="203">
        <f t="shared" si="29"/>
        <v>862</v>
      </c>
      <c r="J321" s="204">
        <f t="shared" si="25"/>
        <v>69804.760000000009</v>
      </c>
    </row>
    <row r="322" spans="1:10" ht="30" x14ac:dyDescent="0.3">
      <c r="A322" s="347"/>
      <c r="B322" s="348"/>
      <c r="C322" s="210" t="s">
        <v>736</v>
      </c>
      <c r="D322" s="199">
        <v>400</v>
      </c>
      <c r="E322" s="205" t="s">
        <v>97</v>
      </c>
      <c r="F322" s="201" t="s">
        <v>669</v>
      </c>
      <c r="G322" s="202">
        <f>VLOOKUP(E322,Belimo!$A:$B,2,FALSE)</f>
        <v>665</v>
      </c>
      <c r="H322" s="202">
        <f>VLOOKUP("H520B",Belimo!$A:$B,2,FALSE)</f>
        <v>197</v>
      </c>
      <c r="I322" s="203">
        <f t="shared" si="29"/>
        <v>862</v>
      </c>
      <c r="J322" s="204">
        <f t="shared" si="25"/>
        <v>69804.760000000009</v>
      </c>
    </row>
    <row r="323" spans="1:10" ht="16.5" x14ac:dyDescent="0.3">
      <c r="A323" s="335" t="s">
        <v>854</v>
      </c>
      <c r="B323" s="336"/>
      <c r="C323" s="336"/>
      <c r="D323" s="336"/>
      <c r="E323" s="336"/>
      <c r="F323" s="336"/>
      <c r="G323" s="336"/>
      <c r="H323" s="336"/>
      <c r="I323" s="336"/>
      <c r="J323" s="337"/>
    </row>
    <row r="324" spans="1:10" x14ac:dyDescent="0.3">
      <c r="A324" s="347" t="s">
        <v>737</v>
      </c>
      <c r="B324" s="348">
        <v>10</v>
      </c>
      <c r="C324" s="210" t="s">
        <v>737</v>
      </c>
      <c r="D324" s="199">
        <v>400</v>
      </c>
      <c r="E324" s="200" t="s">
        <v>86</v>
      </c>
      <c r="F324" s="201" t="s">
        <v>699</v>
      </c>
      <c r="G324" s="202">
        <f>VLOOKUP(E324,Belimo!$A:$B,2,FALSE)</f>
        <v>296</v>
      </c>
      <c r="H324" s="202">
        <f>VLOOKUP("H525B",Belimo!$A:$B,2,FALSE)</f>
        <v>228</v>
      </c>
      <c r="I324" s="203">
        <f>G324+H324</f>
        <v>524</v>
      </c>
      <c r="J324" s="204">
        <f t="shared" si="25"/>
        <v>42433.520000000004</v>
      </c>
    </row>
    <row r="325" spans="1:10" x14ac:dyDescent="0.3">
      <c r="A325" s="347"/>
      <c r="B325" s="348"/>
      <c r="C325" s="210" t="s">
        <v>737</v>
      </c>
      <c r="D325" s="207">
        <v>400</v>
      </c>
      <c r="E325" s="205" t="s">
        <v>85</v>
      </c>
      <c r="F325" s="201" t="s">
        <v>698</v>
      </c>
      <c r="G325" s="202">
        <f>VLOOKUP(E325,Belimo!$A:$B,2,FALSE)</f>
        <v>296</v>
      </c>
      <c r="H325" s="202">
        <f>VLOOKUP("H525B",Belimo!$A:$B,2,FALSE)</f>
        <v>228</v>
      </c>
      <c r="I325" s="203">
        <f t="shared" ref="I325:I332" si="30">G325+H325</f>
        <v>524</v>
      </c>
      <c r="J325" s="204">
        <f t="shared" si="25"/>
        <v>42433.520000000004</v>
      </c>
    </row>
    <row r="326" spans="1:10" x14ac:dyDescent="0.3">
      <c r="A326" s="347"/>
      <c r="B326" s="348"/>
      <c r="C326" s="210" t="s">
        <v>737</v>
      </c>
      <c r="D326" s="199">
        <v>400</v>
      </c>
      <c r="E326" s="205" t="s">
        <v>90</v>
      </c>
      <c r="F326" s="201" t="s">
        <v>661</v>
      </c>
      <c r="G326" s="202">
        <f>VLOOKUP(E326,Belimo!$A:$B,2,FALSE)</f>
        <v>313</v>
      </c>
      <c r="H326" s="202">
        <f>VLOOKUP("H525B",Belimo!$A:$B,2,FALSE)</f>
        <v>228</v>
      </c>
      <c r="I326" s="203">
        <f t="shared" si="30"/>
        <v>541</v>
      </c>
      <c r="J326" s="204">
        <f t="shared" si="25"/>
        <v>43810.18</v>
      </c>
    </row>
    <row r="327" spans="1:10" x14ac:dyDescent="0.3">
      <c r="A327" s="347"/>
      <c r="B327" s="348"/>
      <c r="C327" s="210" t="s">
        <v>737</v>
      </c>
      <c r="D327" s="207">
        <v>400</v>
      </c>
      <c r="E327" s="205" t="s">
        <v>88</v>
      </c>
      <c r="F327" s="201" t="s">
        <v>662</v>
      </c>
      <c r="G327" s="202">
        <f>VLOOKUP(E327,Belimo!$A:$B,2,FALSE)</f>
        <v>313</v>
      </c>
      <c r="H327" s="202">
        <f>VLOOKUP("H525B",Belimo!$A:$B,2,FALSE)</f>
        <v>228</v>
      </c>
      <c r="I327" s="203">
        <f t="shared" si="30"/>
        <v>541</v>
      </c>
      <c r="J327" s="204">
        <f t="shared" si="25"/>
        <v>43810.18</v>
      </c>
    </row>
    <row r="328" spans="1:10" x14ac:dyDescent="0.3">
      <c r="A328" s="347"/>
      <c r="B328" s="348"/>
      <c r="C328" s="210" t="s">
        <v>737</v>
      </c>
      <c r="D328" s="199">
        <v>400</v>
      </c>
      <c r="E328" s="205" t="s">
        <v>663</v>
      </c>
      <c r="F328" s="201" t="s">
        <v>664</v>
      </c>
      <c r="G328" s="202">
        <f>VLOOKUP(E328,Belimo!$A:$B,2,FALSE)</f>
        <v>419</v>
      </c>
      <c r="H328" s="202">
        <f>VLOOKUP("H525B",Belimo!$A:$B,2,FALSE)</f>
        <v>228</v>
      </c>
      <c r="I328" s="203">
        <f t="shared" si="30"/>
        <v>647</v>
      </c>
      <c r="J328" s="204">
        <f t="shared" si="25"/>
        <v>52394.060000000005</v>
      </c>
    </row>
    <row r="329" spans="1:10" x14ac:dyDescent="0.3">
      <c r="A329" s="347"/>
      <c r="B329" s="348"/>
      <c r="C329" s="210" t="s">
        <v>737</v>
      </c>
      <c r="D329" s="207">
        <v>400</v>
      </c>
      <c r="E329" s="205" t="s">
        <v>665</v>
      </c>
      <c r="F329" s="201" t="s">
        <v>666</v>
      </c>
      <c r="G329" s="202">
        <f>VLOOKUP(E329,Belimo!$A:$B,2,FALSE)</f>
        <v>620</v>
      </c>
      <c r="H329" s="202">
        <f>VLOOKUP("H525B",Belimo!$A:$B,2,FALSE)</f>
        <v>228</v>
      </c>
      <c r="I329" s="203">
        <f t="shared" si="30"/>
        <v>848</v>
      </c>
      <c r="J329" s="204">
        <f t="shared" si="25"/>
        <v>68671.040000000008</v>
      </c>
    </row>
    <row r="330" spans="1:10" x14ac:dyDescent="0.3">
      <c r="A330" s="347"/>
      <c r="B330" s="348"/>
      <c r="C330" s="210" t="s">
        <v>737</v>
      </c>
      <c r="D330" s="199">
        <v>400</v>
      </c>
      <c r="E330" s="205" t="s">
        <v>95</v>
      </c>
      <c r="F330" s="201" t="s">
        <v>667</v>
      </c>
      <c r="G330" s="202">
        <f>VLOOKUP(E330,Belimo!$A:$B,2,FALSE)</f>
        <v>636</v>
      </c>
      <c r="H330" s="202">
        <f>VLOOKUP("H525B",Belimo!$A:$B,2,FALSE)</f>
        <v>228</v>
      </c>
      <c r="I330" s="203">
        <f t="shared" si="30"/>
        <v>864</v>
      </c>
      <c r="J330" s="204">
        <f t="shared" si="25"/>
        <v>69966.720000000001</v>
      </c>
    </row>
    <row r="331" spans="1:10" ht="30" x14ac:dyDescent="0.3">
      <c r="A331" s="347"/>
      <c r="B331" s="348"/>
      <c r="C331" s="210" t="s">
        <v>737</v>
      </c>
      <c r="D331" s="207">
        <v>400</v>
      </c>
      <c r="E331" s="205" t="s">
        <v>98</v>
      </c>
      <c r="F331" s="201" t="s">
        <v>668</v>
      </c>
      <c r="G331" s="202">
        <f>VLOOKUP(E331,Belimo!$A:$B,2,FALSE)</f>
        <v>665</v>
      </c>
      <c r="H331" s="202">
        <f>VLOOKUP("H525B",Belimo!$A:$B,2,FALSE)</f>
        <v>228</v>
      </c>
      <c r="I331" s="203">
        <f t="shared" si="30"/>
        <v>893</v>
      </c>
      <c r="J331" s="204">
        <f t="shared" si="25"/>
        <v>72315.14</v>
      </c>
    </row>
    <row r="332" spans="1:10" ht="30" x14ac:dyDescent="0.3">
      <c r="A332" s="347"/>
      <c r="B332" s="348"/>
      <c r="C332" s="210" t="s">
        <v>737</v>
      </c>
      <c r="D332" s="199">
        <v>400</v>
      </c>
      <c r="E332" s="205" t="s">
        <v>97</v>
      </c>
      <c r="F332" s="201" t="s">
        <v>669</v>
      </c>
      <c r="G332" s="202">
        <f>VLOOKUP(E332,Belimo!$A:$B,2,FALSE)</f>
        <v>665</v>
      </c>
      <c r="H332" s="202">
        <f>VLOOKUP("H525B",Belimo!$A:$B,2,FALSE)</f>
        <v>228</v>
      </c>
      <c r="I332" s="203">
        <f t="shared" si="30"/>
        <v>893</v>
      </c>
      <c r="J332" s="204">
        <f t="shared" ref="J332:J394" si="31">$I$7*I332</f>
        <v>72315.14</v>
      </c>
    </row>
    <row r="333" spans="1:10" ht="15.75" x14ac:dyDescent="0.3">
      <c r="A333" s="335" t="s">
        <v>375</v>
      </c>
      <c r="B333" s="336"/>
      <c r="C333" s="336"/>
      <c r="D333" s="336"/>
      <c r="E333" s="336"/>
      <c r="F333" s="336"/>
      <c r="G333" s="336"/>
      <c r="H333" s="336"/>
      <c r="I333" s="336"/>
      <c r="J333" s="337"/>
    </row>
    <row r="334" spans="1:10" x14ac:dyDescent="0.3">
      <c r="A334" s="347" t="s">
        <v>738</v>
      </c>
      <c r="B334" s="348">
        <v>16</v>
      </c>
      <c r="C334" s="210" t="s">
        <v>738</v>
      </c>
      <c r="D334" s="210">
        <v>350</v>
      </c>
      <c r="E334" s="200" t="s">
        <v>86</v>
      </c>
      <c r="F334" s="201" t="s">
        <v>699</v>
      </c>
      <c r="G334" s="202">
        <f>VLOOKUP(E334,Belimo!$A:$B,2,FALSE)</f>
        <v>296</v>
      </c>
      <c r="H334" s="202">
        <f>VLOOKUP("H532B",Belimo!$A:$B,2,FALSE)</f>
        <v>264</v>
      </c>
      <c r="I334" s="203">
        <f>G334+H334</f>
        <v>560</v>
      </c>
      <c r="J334" s="204">
        <f t="shared" si="31"/>
        <v>45348.800000000003</v>
      </c>
    </row>
    <row r="335" spans="1:10" x14ac:dyDescent="0.3">
      <c r="A335" s="347"/>
      <c r="B335" s="348"/>
      <c r="C335" s="210" t="s">
        <v>738</v>
      </c>
      <c r="D335" s="210">
        <v>350</v>
      </c>
      <c r="E335" s="205" t="s">
        <v>85</v>
      </c>
      <c r="F335" s="201" t="s">
        <v>698</v>
      </c>
      <c r="G335" s="202">
        <f>VLOOKUP(E335,Belimo!$A:$B,2,FALSE)</f>
        <v>296</v>
      </c>
      <c r="H335" s="202">
        <f>VLOOKUP("H532B",Belimo!$A:$B,2,FALSE)</f>
        <v>264</v>
      </c>
      <c r="I335" s="203">
        <f t="shared" ref="I335:I346" si="32">G335+H335</f>
        <v>560</v>
      </c>
      <c r="J335" s="204">
        <f t="shared" si="31"/>
        <v>45348.800000000003</v>
      </c>
    </row>
    <row r="336" spans="1:10" x14ac:dyDescent="0.3">
      <c r="A336" s="347"/>
      <c r="B336" s="348"/>
      <c r="C336" s="210" t="s">
        <v>738</v>
      </c>
      <c r="D336" s="210">
        <v>350</v>
      </c>
      <c r="E336" s="205" t="s">
        <v>90</v>
      </c>
      <c r="F336" s="201" t="s">
        <v>661</v>
      </c>
      <c r="G336" s="202">
        <f>VLOOKUP(E336,Belimo!$A:$B,2,FALSE)</f>
        <v>313</v>
      </c>
      <c r="H336" s="202">
        <f>VLOOKUP("H532B",Belimo!$A:$B,2,FALSE)</f>
        <v>264</v>
      </c>
      <c r="I336" s="203">
        <f t="shared" si="32"/>
        <v>577</v>
      </c>
      <c r="J336" s="204">
        <f t="shared" si="31"/>
        <v>46725.46</v>
      </c>
    </row>
    <row r="337" spans="1:10" x14ac:dyDescent="0.3">
      <c r="A337" s="347"/>
      <c r="B337" s="348"/>
      <c r="C337" s="210" t="s">
        <v>738</v>
      </c>
      <c r="D337" s="210">
        <v>350</v>
      </c>
      <c r="E337" s="205" t="s">
        <v>88</v>
      </c>
      <c r="F337" s="201" t="s">
        <v>662</v>
      </c>
      <c r="G337" s="202">
        <f>VLOOKUP(E337,Belimo!$A:$B,2,FALSE)</f>
        <v>313</v>
      </c>
      <c r="H337" s="202">
        <f>VLOOKUP("H532B",Belimo!$A:$B,2,FALSE)</f>
        <v>264</v>
      </c>
      <c r="I337" s="203">
        <f t="shared" si="32"/>
        <v>577</v>
      </c>
      <c r="J337" s="204">
        <f t="shared" si="31"/>
        <v>46725.46</v>
      </c>
    </row>
    <row r="338" spans="1:10" x14ac:dyDescent="0.3">
      <c r="A338" s="347"/>
      <c r="B338" s="348"/>
      <c r="C338" s="210" t="s">
        <v>738</v>
      </c>
      <c r="D338" s="199">
        <v>400</v>
      </c>
      <c r="E338" s="205" t="s">
        <v>670</v>
      </c>
      <c r="F338" s="201" t="s">
        <v>699</v>
      </c>
      <c r="G338" s="202">
        <f>VLOOKUP(E338,Belimo!$A:$B,2,FALSE)</f>
        <v>393</v>
      </c>
      <c r="H338" s="202">
        <f>VLOOKUP("H532B",Belimo!$A:$B,2,FALSE)</f>
        <v>264</v>
      </c>
      <c r="I338" s="203">
        <f t="shared" si="32"/>
        <v>657</v>
      </c>
      <c r="J338" s="204">
        <f t="shared" si="31"/>
        <v>53203.86</v>
      </c>
    </row>
    <row r="339" spans="1:10" x14ac:dyDescent="0.3">
      <c r="A339" s="347"/>
      <c r="B339" s="348"/>
      <c r="C339" s="210" t="s">
        <v>738</v>
      </c>
      <c r="D339" s="207">
        <v>400</v>
      </c>
      <c r="E339" s="205" t="s">
        <v>671</v>
      </c>
      <c r="F339" s="201" t="s">
        <v>698</v>
      </c>
      <c r="G339" s="202">
        <f>VLOOKUP(E339,Belimo!$A:$B,2,FALSE)</f>
        <v>393</v>
      </c>
      <c r="H339" s="202">
        <f>VLOOKUP("H532B",Belimo!$A:$B,2,FALSE)</f>
        <v>264</v>
      </c>
      <c r="I339" s="203">
        <f t="shared" si="32"/>
        <v>657</v>
      </c>
      <c r="J339" s="204">
        <f t="shared" si="31"/>
        <v>53203.86</v>
      </c>
    </row>
    <row r="340" spans="1:10" x14ac:dyDescent="0.3">
      <c r="A340" s="347"/>
      <c r="B340" s="348"/>
      <c r="C340" s="210" t="s">
        <v>738</v>
      </c>
      <c r="D340" s="199">
        <v>400</v>
      </c>
      <c r="E340" s="205" t="s">
        <v>663</v>
      </c>
      <c r="F340" s="201" t="s">
        <v>664</v>
      </c>
      <c r="G340" s="202">
        <f>VLOOKUP(E340,Belimo!$A:$B,2,FALSE)</f>
        <v>419</v>
      </c>
      <c r="H340" s="202">
        <f>VLOOKUP("H532B",Belimo!$A:$B,2,FALSE)</f>
        <v>264</v>
      </c>
      <c r="I340" s="203">
        <f t="shared" si="32"/>
        <v>683</v>
      </c>
      <c r="J340" s="204">
        <f t="shared" si="31"/>
        <v>55309.340000000004</v>
      </c>
    </row>
    <row r="341" spans="1:10" x14ac:dyDescent="0.3">
      <c r="A341" s="347"/>
      <c r="B341" s="348"/>
      <c r="C341" s="210" t="s">
        <v>738</v>
      </c>
      <c r="D341" s="207">
        <v>400</v>
      </c>
      <c r="E341" s="205" t="s">
        <v>672</v>
      </c>
      <c r="F341" s="201" t="s">
        <v>661</v>
      </c>
      <c r="G341" s="202">
        <f>VLOOKUP(E341,Belimo!$A:$B,2,FALSE)</f>
        <v>415</v>
      </c>
      <c r="H341" s="202">
        <f>VLOOKUP("H532B",Belimo!$A:$B,2,FALSE)</f>
        <v>264</v>
      </c>
      <c r="I341" s="203">
        <f t="shared" si="32"/>
        <v>679</v>
      </c>
      <c r="J341" s="204">
        <f t="shared" si="31"/>
        <v>54985.420000000006</v>
      </c>
    </row>
    <row r="342" spans="1:10" x14ac:dyDescent="0.3">
      <c r="A342" s="347"/>
      <c r="B342" s="348"/>
      <c r="C342" s="210" t="s">
        <v>738</v>
      </c>
      <c r="D342" s="199">
        <v>400</v>
      </c>
      <c r="E342" s="205" t="s">
        <v>673</v>
      </c>
      <c r="F342" s="201" t="s">
        <v>662</v>
      </c>
      <c r="G342" s="202">
        <f>VLOOKUP(E342,Belimo!$A:$B,2,FALSE)</f>
        <v>415</v>
      </c>
      <c r="H342" s="202">
        <f>VLOOKUP("H532B",Belimo!$A:$B,2,FALSE)</f>
        <v>264</v>
      </c>
      <c r="I342" s="203">
        <f t="shared" si="32"/>
        <v>679</v>
      </c>
      <c r="J342" s="204">
        <f t="shared" si="31"/>
        <v>54985.420000000006</v>
      </c>
    </row>
    <row r="343" spans="1:10" x14ac:dyDescent="0.3">
      <c r="A343" s="347"/>
      <c r="B343" s="348"/>
      <c r="C343" s="210" t="s">
        <v>738</v>
      </c>
      <c r="D343" s="207">
        <v>400</v>
      </c>
      <c r="E343" s="205" t="s">
        <v>665</v>
      </c>
      <c r="F343" s="201" t="s">
        <v>666</v>
      </c>
      <c r="G343" s="202">
        <f>VLOOKUP(E343,Belimo!$A:$B,2,FALSE)</f>
        <v>620</v>
      </c>
      <c r="H343" s="202">
        <f>VLOOKUP("H532B",Belimo!$A:$B,2,FALSE)</f>
        <v>264</v>
      </c>
      <c r="I343" s="203">
        <f t="shared" si="32"/>
        <v>884</v>
      </c>
      <c r="J343" s="204">
        <f t="shared" si="31"/>
        <v>71586.320000000007</v>
      </c>
    </row>
    <row r="344" spans="1:10" x14ac:dyDescent="0.3">
      <c r="A344" s="347"/>
      <c r="B344" s="348"/>
      <c r="C344" s="210" t="s">
        <v>738</v>
      </c>
      <c r="D344" s="199">
        <v>400</v>
      </c>
      <c r="E344" s="205" t="s">
        <v>95</v>
      </c>
      <c r="F344" s="201" t="s">
        <v>667</v>
      </c>
      <c r="G344" s="202">
        <f>VLOOKUP(E344,Belimo!$A:$B,2,FALSE)</f>
        <v>636</v>
      </c>
      <c r="H344" s="202">
        <f>VLOOKUP("H532B",Belimo!$A:$B,2,FALSE)</f>
        <v>264</v>
      </c>
      <c r="I344" s="203">
        <f t="shared" si="32"/>
        <v>900</v>
      </c>
      <c r="J344" s="204">
        <f t="shared" si="31"/>
        <v>72882</v>
      </c>
    </row>
    <row r="345" spans="1:10" ht="30" x14ac:dyDescent="0.3">
      <c r="A345" s="347"/>
      <c r="B345" s="348"/>
      <c r="C345" s="210" t="s">
        <v>738</v>
      </c>
      <c r="D345" s="207">
        <v>400</v>
      </c>
      <c r="E345" s="205" t="s">
        <v>98</v>
      </c>
      <c r="F345" s="201" t="s">
        <v>668</v>
      </c>
      <c r="G345" s="202">
        <f>VLOOKUP(E345,Belimo!$A:$B,2,FALSE)</f>
        <v>665</v>
      </c>
      <c r="H345" s="202">
        <f>VLOOKUP("H532B",Belimo!$A:$B,2,FALSE)</f>
        <v>264</v>
      </c>
      <c r="I345" s="203">
        <f t="shared" si="32"/>
        <v>929</v>
      </c>
      <c r="J345" s="204">
        <f t="shared" si="31"/>
        <v>75230.42</v>
      </c>
    </row>
    <row r="346" spans="1:10" ht="30" x14ac:dyDescent="0.3">
      <c r="A346" s="347"/>
      <c r="B346" s="348"/>
      <c r="C346" s="210" t="s">
        <v>738</v>
      </c>
      <c r="D346" s="199">
        <v>400</v>
      </c>
      <c r="E346" s="205" t="s">
        <v>97</v>
      </c>
      <c r="F346" s="201" t="s">
        <v>669</v>
      </c>
      <c r="G346" s="202">
        <f>VLOOKUP(E346,Belimo!$A:$B,2,FALSE)</f>
        <v>665</v>
      </c>
      <c r="H346" s="202">
        <f>VLOOKUP("H532B",Belimo!$A:$B,2,FALSE)</f>
        <v>264</v>
      </c>
      <c r="I346" s="203">
        <f t="shared" si="32"/>
        <v>929</v>
      </c>
      <c r="J346" s="204">
        <f t="shared" si="31"/>
        <v>75230.42</v>
      </c>
    </row>
    <row r="347" spans="1:10" ht="16.5" x14ac:dyDescent="0.3">
      <c r="A347" s="335" t="s">
        <v>855</v>
      </c>
      <c r="B347" s="336"/>
      <c r="C347" s="336"/>
      <c r="D347" s="336"/>
      <c r="E347" s="336"/>
      <c r="F347" s="336"/>
      <c r="G347" s="336"/>
      <c r="H347" s="336"/>
      <c r="I347" s="336"/>
      <c r="J347" s="337"/>
    </row>
    <row r="348" spans="1:10" x14ac:dyDescent="0.3">
      <c r="A348" s="347" t="s">
        <v>739</v>
      </c>
      <c r="B348" s="348">
        <v>25</v>
      </c>
      <c r="C348" s="210" t="s">
        <v>739</v>
      </c>
      <c r="D348" s="199">
        <v>400</v>
      </c>
      <c r="E348" s="205" t="s">
        <v>670</v>
      </c>
      <c r="F348" s="201" t="s">
        <v>699</v>
      </c>
      <c r="G348" s="202">
        <f>VLOOKUP(E348,Belimo!$A:$B,2,FALSE)</f>
        <v>393</v>
      </c>
      <c r="H348" s="202">
        <f>VLOOKUP("H540B",Belimo!$A:$B,2,FALSE)</f>
        <v>332</v>
      </c>
      <c r="I348" s="203">
        <f t="shared" ref="I348:I356" si="33">G348+H348</f>
        <v>725</v>
      </c>
      <c r="J348" s="204">
        <f t="shared" si="31"/>
        <v>58710.5</v>
      </c>
    </row>
    <row r="349" spans="1:10" x14ac:dyDescent="0.3">
      <c r="A349" s="347"/>
      <c r="B349" s="348"/>
      <c r="C349" s="210" t="s">
        <v>739</v>
      </c>
      <c r="D349" s="207">
        <v>400</v>
      </c>
      <c r="E349" s="205" t="s">
        <v>671</v>
      </c>
      <c r="F349" s="201" t="s">
        <v>698</v>
      </c>
      <c r="G349" s="202">
        <f>VLOOKUP(E349,Belimo!$A:$B,2,FALSE)</f>
        <v>393</v>
      </c>
      <c r="H349" s="202">
        <f>VLOOKUP("H540B",Belimo!$A:$B,2,FALSE)</f>
        <v>332</v>
      </c>
      <c r="I349" s="203">
        <f t="shared" si="33"/>
        <v>725</v>
      </c>
      <c r="J349" s="204">
        <f t="shared" si="31"/>
        <v>58710.5</v>
      </c>
    </row>
    <row r="350" spans="1:10" s="211" customFormat="1" x14ac:dyDescent="0.25">
      <c r="A350" s="347"/>
      <c r="B350" s="348"/>
      <c r="C350" s="210" t="s">
        <v>739</v>
      </c>
      <c r="D350" s="199">
        <v>400</v>
      </c>
      <c r="E350" s="205" t="s">
        <v>663</v>
      </c>
      <c r="F350" s="201" t="s">
        <v>664</v>
      </c>
      <c r="G350" s="202">
        <f>VLOOKUP(E350,Belimo!$A:$B,2,FALSE)</f>
        <v>419</v>
      </c>
      <c r="H350" s="202">
        <f>VLOOKUP("H540B",Belimo!$A:$B,2,FALSE)</f>
        <v>332</v>
      </c>
      <c r="I350" s="203">
        <f t="shared" si="33"/>
        <v>751</v>
      </c>
      <c r="J350" s="204">
        <f t="shared" si="31"/>
        <v>60815.98</v>
      </c>
    </row>
    <row r="351" spans="1:10" x14ac:dyDescent="0.3">
      <c r="A351" s="347"/>
      <c r="B351" s="348"/>
      <c r="C351" s="210" t="s">
        <v>739</v>
      </c>
      <c r="D351" s="207">
        <v>400</v>
      </c>
      <c r="E351" s="205" t="s">
        <v>672</v>
      </c>
      <c r="F351" s="201" t="s">
        <v>661</v>
      </c>
      <c r="G351" s="202">
        <f>VLOOKUP(E351,Belimo!$A:$B,2,FALSE)</f>
        <v>415</v>
      </c>
      <c r="H351" s="202">
        <f>VLOOKUP("H540B",Belimo!$A:$B,2,FALSE)</f>
        <v>332</v>
      </c>
      <c r="I351" s="203">
        <f t="shared" si="33"/>
        <v>747</v>
      </c>
      <c r="J351" s="204">
        <f t="shared" si="31"/>
        <v>60492.060000000005</v>
      </c>
    </row>
    <row r="352" spans="1:10" x14ac:dyDescent="0.3">
      <c r="A352" s="347"/>
      <c r="B352" s="348"/>
      <c r="C352" s="210" t="s">
        <v>739</v>
      </c>
      <c r="D352" s="199">
        <v>400</v>
      </c>
      <c r="E352" s="205" t="s">
        <v>673</v>
      </c>
      <c r="F352" s="201" t="s">
        <v>662</v>
      </c>
      <c r="G352" s="202">
        <f>VLOOKUP(E352,Belimo!$A:$B,2,FALSE)</f>
        <v>415</v>
      </c>
      <c r="H352" s="202">
        <f>VLOOKUP("H540B",Belimo!$A:$B,2,FALSE)</f>
        <v>332</v>
      </c>
      <c r="I352" s="203">
        <f t="shared" si="33"/>
        <v>747</v>
      </c>
      <c r="J352" s="204">
        <f t="shared" si="31"/>
        <v>60492.060000000005</v>
      </c>
    </row>
    <row r="353" spans="1:10" x14ac:dyDescent="0.3">
      <c r="A353" s="347"/>
      <c r="B353" s="348"/>
      <c r="C353" s="210" t="s">
        <v>739</v>
      </c>
      <c r="D353" s="207">
        <v>400</v>
      </c>
      <c r="E353" s="205" t="s">
        <v>665</v>
      </c>
      <c r="F353" s="201" t="s">
        <v>666</v>
      </c>
      <c r="G353" s="202">
        <f>VLOOKUP(E353,Belimo!$A:$B,2,FALSE)</f>
        <v>620</v>
      </c>
      <c r="H353" s="202">
        <f>VLOOKUP("H540B",Belimo!$A:$B,2,FALSE)</f>
        <v>332</v>
      </c>
      <c r="I353" s="203">
        <f t="shared" si="33"/>
        <v>952</v>
      </c>
      <c r="J353" s="204">
        <f t="shared" si="31"/>
        <v>77092.960000000006</v>
      </c>
    </row>
    <row r="354" spans="1:10" x14ac:dyDescent="0.3">
      <c r="A354" s="347"/>
      <c r="B354" s="348"/>
      <c r="C354" s="210" t="s">
        <v>739</v>
      </c>
      <c r="D354" s="199">
        <v>400</v>
      </c>
      <c r="E354" s="205" t="s">
        <v>95</v>
      </c>
      <c r="F354" s="201" t="s">
        <v>667</v>
      </c>
      <c r="G354" s="202">
        <f>VLOOKUP(E354,Belimo!$A:$B,2,FALSE)</f>
        <v>636</v>
      </c>
      <c r="H354" s="202">
        <f>VLOOKUP("H540B",Belimo!$A:$B,2,FALSE)</f>
        <v>332</v>
      </c>
      <c r="I354" s="203">
        <f t="shared" si="33"/>
        <v>968</v>
      </c>
      <c r="J354" s="204">
        <f t="shared" si="31"/>
        <v>78388.639999999999</v>
      </c>
    </row>
    <row r="355" spans="1:10" ht="30" x14ac:dyDescent="0.3">
      <c r="A355" s="347"/>
      <c r="B355" s="348"/>
      <c r="C355" s="210" t="s">
        <v>739</v>
      </c>
      <c r="D355" s="207">
        <v>400</v>
      </c>
      <c r="E355" s="205" t="s">
        <v>98</v>
      </c>
      <c r="F355" s="201" t="s">
        <v>668</v>
      </c>
      <c r="G355" s="202">
        <f>VLOOKUP(E355,Belimo!$A:$B,2,FALSE)</f>
        <v>665</v>
      </c>
      <c r="H355" s="202">
        <f>VLOOKUP("H540B",Belimo!$A:$B,2,FALSE)</f>
        <v>332</v>
      </c>
      <c r="I355" s="203">
        <f t="shared" si="33"/>
        <v>997</v>
      </c>
      <c r="J355" s="204">
        <f t="shared" si="31"/>
        <v>80737.06</v>
      </c>
    </row>
    <row r="356" spans="1:10" ht="30" x14ac:dyDescent="0.3">
      <c r="A356" s="347"/>
      <c r="B356" s="348"/>
      <c r="C356" s="210" t="s">
        <v>739</v>
      </c>
      <c r="D356" s="199">
        <v>400</v>
      </c>
      <c r="E356" s="205" t="s">
        <v>97</v>
      </c>
      <c r="F356" s="201" t="s">
        <v>669</v>
      </c>
      <c r="G356" s="202">
        <f>VLOOKUP(E356,Belimo!$A:$B,2,FALSE)</f>
        <v>665</v>
      </c>
      <c r="H356" s="202">
        <f>VLOOKUP("H540B",Belimo!$A:$B,2,FALSE)</f>
        <v>332</v>
      </c>
      <c r="I356" s="203">
        <f t="shared" si="33"/>
        <v>997</v>
      </c>
      <c r="J356" s="204">
        <f t="shared" si="31"/>
        <v>80737.06</v>
      </c>
    </row>
    <row r="357" spans="1:10" ht="16.5" x14ac:dyDescent="0.3">
      <c r="A357" s="335" t="s">
        <v>856</v>
      </c>
      <c r="B357" s="336"/>
      <c r="C357" s="336"/>
      <c r="D357" s="336"/>
      <c r="E357" s="336"/>
      <c r="F357" s="336"/>
      <c r="G357" s="336"/>
      <c r="H357" s="336"/>
      <c r="I357" s="336"/>
      <c r="J357" s="337"/>
    </row>
    <row r="358" spans="1:10" x14ac:dyDescent="0.3">
      <c r="A358" s="347" t="s">
        <v>740</v>
      </c>
      <c r="B358" s="348">
        <v>40</v>
      </c>
      <c r="C358" s="210" t="s">
        <v>740</v>
      </c>
      <c r="D358" s="210">
        <v>300</v>
      </c>
      <c r="E358" s="205" t="s">
        <v>670</v>
      </c>
      <c r="F358" s="201" t="s">
        <v>699</v>
      </c>
      <c r="G358" s="202">
        <f>VLOOKUP(E358,Belimo!$A:$B,2,FALSE)</f>
        <v>393</v>
      </c>
      <c r="H358" s="202">
        <f>VLOOKUP("H550B",Belimo!$A:$B,2,FALSE)</f>
        <v>437</v>
      </c>
      <c r="I358" s="203">
        <f>G358+H358</f>
        <v>830</v>
      </c>
      <c r="J358" s="204">
        <f t="shared" si="31"/>
        <v>67213.400000000009</v>
      </c>
    </row>
    <row r="359" spans="1:10" x14ac:dyDescent="0.3">
      <c r="A359" s="347"/>
      <c r="B359" s="348"/>
      <c r="C359" s="210" t="s">
        <v>740</v>
      </c>
      <c r="D359" s="210">
        <v>300</v>
      </c>
      <c r="E359" s="205" t="s">
        <v>671</v>
      </c>
      <c r="F359" s="201" t="s">
        <v>698</v>
      </c>
      <c r="G359" s="202">
        <f>VLOOKUP(E359,Belimo!$A:$B,2,FALSE)</f>
        <v>393</v>
      </c>
      <c r="H359" s="202">
        <f>VLOOKUP("H550B",Belimo!$A:$B,2,FALSE)</f>
        <v>437</v>
      </c>
      <c r="I359" s="203">
        <f t="shared" ref="I359:I370" si="34">G359+H359</f>
        <v>830</v>
      </c>
      <c r="J359" s="204">
        <f t="shared" si="31"/>
        <v>67213.400000000009</v>
      </c>
    </row>
    <row r="360" spans="1:10" x14ac:dyDescent="0.3">
      <c r="A360" s="347"/>
      <c r="B360" s="348"/>
      <c r="C360" s="210" t="s">
        <v>740</v>
      </c>
      <c r="D360" s="210">
        <v>300</v>
      </c>
      <c r="E360" s="205" t="s">
        <v>663</v>
      </c>
      <c r="F360" s="201" t="s">
        <v>664</v>
      </c>
      <c r="G360" s="202">
        <f>VLOOKUP(E360,Belimo!$A:$B,2,FALSE)</f>
        <v>419</v>
      </c>
      <c r="H360" s="202">
        <f>VLOOKUP("H550B",Belimo!$A:$B,2,FALSE)</f>
        <v>437</v>
      </c>
      <c r="I360" s="203">
        <f t="shared" si="34"/>
        <v>856</v>
      </c>
      <c r="J360" s="204">
        <f t="shared" si="31"/>
        <v>69318.880000000005</v>
      </c>
    </row>
    <row r="361" spans="1:10" x14ac:dyDescent="0.3">
      <c r="A361" s="347"/>
      <c r="B361" s="348"/>
      <c r="C361" s="210" t="s">
        <v>740</v>
      </c>
      <c r="D361" s="210">
        <v>300</v>
      </c>
      <c r="E361" s="205" t="s">
        <v>672</v>
      </c>
      <c r="F361" s="201" t="s">
        <v>661</v>
      </c>
      <c r="G361" s="202">
        <f>VLOOKUP(E361,Belimo!$A:$B,2,FALSE)</f>
        <v>415</v>
      </c>
      <c r="H361" s="202">
        <f>VLOOKUP("H550B",Belimo!$A:$B,2,FALSE)</f>
        <v>437</v>
      </c>
      <c r="I361" s="203">
        <f t="shared" si="34"/>
        <v>852</v>
      </c>
      <c r="J361" s="204">
        <f t="shared" si="31"/>
        <v>68994.960000000006</v>
      </c>
    </row>
    <row r="362" spans="1:10" x14ac:dyDescent="0.3">
      <c r="A362" s="347"/>
      <c r="B362" s="348"/>
      <c r="C362" s="210" t="s">
        <v>740</v>
      </c>
      <c r="D362" s="210">
        <v>300</v>
      </c>
      <c r="E362" s="205" t="s">
        <v>673</v>
      </c>
      <c r="F362" s="201" t="s">
        <v>662</v>
      </c>
      <c r="G362" s="202">
        <f>VLOOKUP(E362,Belimo!$A:$B,2,FALSE)</f>
        <v>415</v>
      </c>
      <c r="H362" s="202">
        <f>VLOOKUP("H550B",Belimo!$A:$B,2,FALSE)</f>
        <v>437</v>
      </c>
      <c r="I362" s="203">
        <f t="shared" si="34"/>
        <v>852</v>
      </c>
      <c r="J362" s="204">
        <f t="shared" si="31"/>
        <v>68994.960000000006</v>
      </c>
    </row>
    <row r="363" spans="1:10" x14ac:dyDescent="0.3">
      <c r="A363" s="347"/>
      <c r="B363" s="348"/>
      <c r="C363" s="210" t="s">
        <v>740</v>
      </c>
      <c r="D363" s="210">
        <v>300</v>
      </c>
      <c r="E363" s="205" t="s">
        <v>665</v>
      </c>
      <c r="F363" s="201" t="s">
        <v>666</v>
      </c>
      <c r="G363" s="202">
        <f>VLOOKUP(E363,Belimo!$A:$B,2,FALSE)</f>
        <v>620</v>
      </c>
      <c r="H363" s="202">
        <f>VLOOKUP("H550B",Belimo!$A:$B,2,FALSE)</f>
        <v>437</v>
      </c>
      <c r="I363" s="203">
        <f t="shared" si="34"/>
        <v>1057</v>
      </c>
      <c r="J363" s="204">
        <f t="shared" si="31"/>
        <v>85595.86</v>
      </c>
    </row>
    <row r="364" spans="1:10" x14ac:dyDescent="0.3">
      <c r="A364" s="347"/>
      <c r="B364" s="348"/>
      <c r="C364" s="210" t="s">
        <v>740</v>
      </c>
      <c r="D364" s="210">
        <v>300</v>
      </c>
      <c r="E364" s="205" t="s">
        <v>95</v>
      </c>
      <c r="F364" s="201" t="s">
        <v>667</v>
      </c>
      <c r="G364" s="202">
        <f>VLOOKUP(E364,Belimo!$A:$B,2,FALSE)</f>
        <v>636</v>
      </c>
      <c r="H364" s="202">
        <f>VLOOKUP("H550B",Belimo!$A:$B,2,FALSE)</f>
        <v>437</v>
      </c>
      <c r="I364" s="203">
        <f t="shared" si="34"/>
        <v>1073</v>
      </c>
      <c r="J364" s="204">
        <f t="shared" si="31"/>
        <v>86891.540000000008</v>
      </c>
    </row>
    <row r="365" spans="1:10" ht="30" x14ac:dyDescent="0.3">
      <c r="A365" s="347"/>
      <c r="B365" s="348"/>
      <c r="C365" s="210" t="s">
        <v>740</v>
      </c>
      <c r="D365" s="210">
        <v>300</v>
      </c>
      <c r="E365" s="205" t="s">
        <v>98</v>
      </c>
      <c r="F365" s="201" t="s">
        <v>668</v>
      </c>
      <c r="G365" s="202">
        <f>VLOOKUP(E365,Belimo!$A:$B,2,FALSE)</f>
        <v>665</v>
      </c>
      <c r="H365" s="202">
        <f>VLOOKUP("H550B",Belimo!$A:$B,2,FALSE)</f>
        <v>437</v>
      </c>
      <c r="I365" s="203">
        <f t="shared" si="34"/>
        <v>1102</v>
      </c>
      <c r="J365" s="204">
        <f t="shared" si="31"/>
        <v>89239.96</v>
      </c>
    </row>
    <row r="366" spans="1:10" ht="30" x14ac:dyDescent="0.3">
      <c r="A366" s="347"/>
      <c r="B366" s="348"/>
      <c r="C366" s="210" t="s">
        <v>740</v>
      </c>
      <c r="D366" s="210">
        <v>300</v>
      </c>
      <c r="E366" s="205" t="s">
        <v>97</v>
      </c>
      <c r="F366" s="201" t="s">
        <v>669</v>
      </c>
      <c r="G366" s="202">
        <f>VLOOKUP(E366,Belimo!$A:$B,2,FALSE)</f>
        <v>665</v>
      </c>
      <c r="H366" s="202">
        <f>VLOOKUP("H550B",Belimo!$A:$B,2,FALSE)</f>
        <v>437</v>
      </c>
      <c r="I366" s="203">
        <f t="shared" si="34"/>
        <v>1102</v>
      </c>
      <c r="J366" s="204">
        <f t="shared" si="31"/>
        <v>89239.96</v>
      </c>
    </row>
    <row r="367" spans="1:10" x14ac:dyDescent="0.3">
      <c r="A367" s="347"/>
      <c r="B367" s="348"/>
      <c r="C367" s="210" t="s">
        <v>740</v>
      </c>
      <c r="D367" s="199">
        <v>400</v>
      </c>
      <c r="E367" s="205" t="s">
        <v>104</v>
      </c>
      <c r="F367" s="201" t="s">
        <v>699</v>
      </c>
      <c r="G367" s="202">
        <f>VLOOKUP(E367,Belimo!$A:$B,2,FALSE)</f>
        <v>521</v>
      </c>
      <c r="H367" s="202">
        <f>VLOOKUP("H550B",Belimo!$A:$B,2,FALSE)</f>
        <v>437</v>
      </c>
      <c r="I367" s="203">
        <f t="shared" si="34"/>
        <v>958</v>
      </c>
      <c r="J367" s="204">
        <f t="shared" si="31"/>
        <v>77578.840000000011</v>
      </c>
    </row>
    <row r="368" spans="1:10" x14ac:dyDescent="0.3">
      <c r="A368" s="347"/>
      <c r="B368" s="348"/>
      <c r="C368" s="210" t="s">
        <v>740</v>
      </c>
      <c r="D368" s="207">
        <v>400</v>
      </c>
      <c r="E368" s="205" t="s">
        <v>102</v>
      </c>
      <c r="F368" s="201" t="s">
        <v>698</v>
      </c>
      <c r="G368" s="202">
        <f>VLOOKUP(E368,Belimo!$A:$B,2,FALSE)</f>
        <v>521</v>
      </c>
      <c r="H368" s="202">
        <f>VLOOKUP("H550B",Belimo!$A:$B,2,FALSE)</f>
        <v>437</v>
      </c>
      <c r="I368" s="203">
        <f t="shared" si="34"/>
        <v>958</v>
      </c>
      <c r="J368" s="204">
        <f t="shared" si="31"/>
        <v>77578.840000000011</v>
      </c>
    </row>
    <row r="369" spans="1:10" x14ac:dyDescent="0.3">
      <c r="A369" s="347"/>
      <c r="B369" s="348"/>
      <c r="C369" s="210" t="s">
        <v>740</v>
      </c>
      <c r="D369" s="199">
        <v>400</v>
      </c>
      <c r="E369" s="205" t="s">
        <v>108</v>
      </c>
      <c r="F369" s="201" t="s">
        <v>661</v>
      </c>
      <c r="G369" s="202">
        <f>VLOOKUP(E369,Belimo!$A:$B,2,FALSE)</f>
        <v>557</v>
      </c>
      <c r="H369" s="202">
        <f>VLOOKUP("H550B",Belimo!$A:$B,2,FALSE)</f>
        <v>437</v>
      </c>
      <c r="I369" s="203">
        <f t="shared" si="34"/>
        <v>994</v>
      </c>
      <c r="J369" s="204">
        <f t="shared" si="31"/>
        <v>80494.12000000001</v>
      </c>
    </row>
    <row r="370" spans="1:10" x14ac:dyDescent="0.3">
      <c r="A370" s="347"/>
      <c r="B370" s="348"/>
      <c r="C370" s="210" t="s">
        <v>740</v>
      </c>
      <c r="D370" s="207">
        <v>400</v>
      </c>
      <c r="E370" s="205" t="s">
        <v>106</v>
      </c>
      <c r="F370" s="201" t="s">
        <v>662</v>
      </c>
      <c r="G370" s="202">
        <f>VLOOKUP(E370,Belimo!$A:$B,2,FALSE)</f>
        <v>557</v>
      </c>
      <c r="H370" s="202">
        <f>VLOOKUP("H550B",Belimo!$A:$B,2,FALSE)</f>
        <v>437</v>
      </c>
      <c r="I370" s="203">
        <f t="shared" si="34"/>
        <v>994</v>
      </c>
      <c r="J370" s="204">
        <f t="shared" si="31"/>
        <v>80494.12000000001</v>
      </c>
    </row>
    <row r="371" spans="1:10" ht="52.5" customHeight="1" x14ac:dyDescent="0.3">
      <c r="A371" s="354" t="s">
        <v>397</v>
      </c>
      <c r="B371" s="355"/>
      <c r="C371" s="355"/>
      <c r="D371" s="355"/>
      <c r="E371" s="355"/>
      <c r="F371" s="355"/>
      <c r="G371" s="355"/>
      <c r="H371" s="355"/>
      <c r="I371" s="355"/>
      <c r="J371" s="356"/>
    </row>
    <row r="372" spans="1:10" x14ac:dyDescent="0.3">
      <c r="A372" s="351" t="s">
        <v>710</v>
      </c>
      <c r="B372" s="352"/>
      <c r="C372" s="352"/>
      <c r="D372" s="352"/>
      <c r="E372" s="353"/>
      <c r="F372" s="357" t="s">
        <v>1491</v>
      </c>
      <c r="G372" s="358"/>
      <c r="H372" s="359"/>
      <c r="I372" s="202">
        <f>VLOOKUP(A372,Belimo!$A:$B,2,FALSE)</f>
        <v>9</v>
      </c>
      <c r="J372" s="204">
        <f t="shared" si="31"/>
        <v>728.82</v>
      </c>
    </row>
    <row r="373" spans="1:10" x14ac:dyDescent="0.3">
      <c r="A373" s="351" t="s">
        <v>711</v>
      </c>
      <c r="B373" s="352"/>
      <c r="C373" s="352"/>
      <c r="D373" s="352"/>
      <c r="E373" s="353"/>
      <c r="F373" s="357" t="s">
        <v>1492</v>
      </c>
      <c r="G373" s="358"/>
      <c r="H373" s="359"/>
      <c r="I373" s="202">
        <f>VLOOKUP(A373,Belimo!$A:$B,2,FALSE)</f>
        <v>11</v>
      </c>
      <c r="J373" s="204">
        <f t="shared" si="31"/>
        <v>890.78000000000009</v>
      </c>
    </row>
    <row r="374" spans="1:10" x14ac:dyDescent="0.3">
      <c r="A374" s="351" t="s">
        <v>712</v>
      </c>
      <c r="B374" s="352"/>
      <c r="C374" s="352"/>
      <c r="D374" s="352"/>
      <c r="E374" s="353"/>
      <c r="F374" s="357" t="s">
        <v>1493</v>
      </c>
      <c r="G374" s="358"/>
      <c r="H374" s="359"/>
      <c r="I374" s="202">
        <f>VLOOKUP(A374,Belimo!$A:$B,2,FALSE)</f>
        <v>12</v>
      </c>
      <c r="J374" s="204">
        <f t="shared" si="31"/>
        <v>971.76</v>
      </c>
    </row>
    <row r="375" spans="1:10" x14ac:dyDescent="0.3">
      <c r="A375" s="351" t="s">
        <v>713</v>
      </c>
      <c r="B375" s="352"/>
      <c r="C375" s="352"/>
      <c r="D375" s="352"/>
      <c r="E375" s="353"/>
      <c r="F375" s="357" t="s">
        <v>1494</v>
      </c>
      <c r="G375" s="358"/>
      <c r="H375" s="359"/>
      <c r="I375" s="202">
        <f>VLOOKUP(A375,Belimo!$A:$B,2,FALSE)</f>
        <v>18</v>
      </c>
      <c r="J375" s="204">
        <f t="shared" si="31"/>
        <v>1457.64</v>
      </c>
    </row>
    <row r="376" spans="1:10" x14ac:dyDescent="0.3">
      <c r="A376" s="351" t="s">
        <v>714</v>
      </c>
      <c r="B376" s="352"/>
      <c r="C376" s="352"/>
      <c r="D376" s="352"/>
      <c r="E376" s="353"/>
      <c r="F376" s="357" t="s">
        <v>1495</v>
      </c>
      <c r="G376" s="358"/>
      <c r="H376" s="359"/>
      <c r="I376" s="202">
        <f>VLOOKUP(A376,Belimo!$A:$B,2,FALSE)</f>
        <v>22</v>
      </c>
      <c r="J376" s="204">
        <f t="shared" si="31"/>
        <v>1781.5600000000002</v>
      </c>
    </row>
    <row r="377" spans="1:10" x14ac:dyDescent="0.3">
      <c r="A377" s="351" t="s">
        <v>715</v>
      </c>
      <c r="B377" s="352"/>
      <c r="C377" s="352"/>
      <c r="D377" s="352"/>
      <c r="E377" s="353"/>
      <c r="F377" s="357" t="s">
        <v>1496</v>
      </c>
      <c r="G377" s="358"/>
      <c r="H377" s="359"/>
      <c r="I377" s="202">
        <f>VLOOKUP(A377,Belimo!$A:$B,2,FALSE)</f>
        <v>30</v>
      </c>
      <c r="J377" s="204">
        <f t="shared" si="31"/>
        <v>2429.4</v>
      </c>
    </row>
    <row r="378" spans="1:10" x14ac:dyDescent="0.3">
      <c r="A378" s="351" t="s">
        <v>716</v>
      </c>
      <c r="B378" s="352"/>
      <c r="C378" s="352"/>
      <c r="D378" s="352"/>
      <c r="E378" s="353"/>
      <c r="F378" s="357" t="s">
        <v>1497</v>
      </c>
      <c r="G378" s="358"/>
      <c r="H378" s="359"/>
      <c r="I378" s="202">
        <f>VLOOKUP(A378,Belimo!$A:$B,2,FALSE)</f>
        <v>10</v>
      </c>
      <c r="J378" s="204">
        <f t="shared" si="31"/>
        <v>809.80000000000007</v>
      </c>
    </row>
    <row r="379" spans="1:10" x14ac:dyDescent="0.3">
      <c r="A379" s="351" t="s">
        <v>717</v>
      </c>
      <c r="B379" s="352"/>
      <c r="C379" s="352"/>
      <c r="D379" s="352"/>
      <c r="E379" s="353"/>
      <c r="F379" s="357" t="s">
        <v>1498</v>
      </c>
      <c r="G379" s="358"/>
      <c r="H379" s="359"/>
      <c r="I379" s="202">
        <f>VLOOKUP(A379,Belimo!$A:$B,2,FALSE)</f>
        <v>10</v>
      </c>
      <c r="J379" s="204">
        <f t="shared" si="31"/>
        <v>809.80000000000007</v>
      </c>
    </row>
    <row r="380" spans="1:10" x14ac:dyDescent="0.3">
      <c r="A380" s="351" t="s">
        <v>718</v>
      </c>
      <c r="B380" s="352"/>
      <c r="C380" s="352"/>
      <c r="D380" s="352"/>
      <c r="E380" s="353"/>
      <c r="F380" s="357" t="s">
        <v>1499</v>
      </c>
      <c r="G380" s="358"/>
      <c r="H380" s="359"/>
      <c r="I380" s="202">
        <f>VLOOKUP(A380,Belimo!$A:$B,2,FALSE)</f>
        <v>11</v>
      </c>
      <c r="J380" s="204">
        <f t="shared" si="31"/>
        <v>890.78000000000009</v>
      </c>
    </row>
    <row r="381" spans="1:10" x14ac:dyDescent="0.3">
      <c r="A381" s="351" t="s">
        <v>719</v>
      </c>
      <c r="B381" s="352"/>
      <c r="C381" s="352"/>
      <c r="D381" s="352"/>
      <c r="E381" s="353"/>
      <c r="F381" s="357" t="s">
        <v>1500</v>
      </c>
      <c r="G381" s="358"/>
      <c r="H381" s="359"/>
      <c r="I381" s="202">
        <f>VLOOKUP(A381,Belimo!$A:$B,2,FALSE)</f>
        <v>17</v>
      </c>
      <c r="J381" s="204">
        <f t="shared" si="31"/>
        <v>1376.66</v>
      </c>
    </row>
    <row r="382" spans="1:10" x14ac:dyDescent="0.3">
      <c r="A382" s="351" t="s">
        <v>720</v>
      </c>
      <c r="B382" s="352"/>
      <c r="C382" s="352"/>
      <c r="D382" s="352"/>
      <c r="E382" s="353"/>
      <c r="F382" s="357" t="s">
        <v>1501</v>
      </c>
      <c r="G382" s="358"/>
      <c r="H382" s="359"/>
      <c r="I382" s="202">
        <f>VLOOKUP(A382,Belimo!$A:$B,2,FALSE)</f>
        <v>20</v>
      </c>
      <c r="J382" s="204">
        <f t="shared" si="31"/>
        <v>1619.6000000000001</v>
      </c>
    </row>
    <row r="383" spans="1:10" x14ac:dyDescent="0.3">
      <c r="A383" s="351" t="s">
        <v>721</v>
      </c>
      <c r="B383" s="352"/>
      <c r="C383" s="352"/>
      <c r="D383" s="352"/>
      <c r="E383" s="353"/>
      <c r="F383" s="357" t="s">
        <v>1502</v>
      </c>
      <c r="G383" s="358"/>
      <c r="H383" s="359"/>
      <c r="I383" s="202">
        <f>VLOOKUP(A383,Belimo!$A:$B,2,FALSE)</f>
        <v>23</v>
      </c>
      <c r="J383" s="204">
        <f t="shared" si="31"/>
        <v>1862.5400000000002</v>
      </c>
    </row>
    <row r="384" spans="1:10" ht="52.5" customHeight="1" x14ac:dyDescent="0.3">
      <c r="A384" s="332" t="s">
        <v>906</v>
      </c>
      <c r="B384" s="333"/>
      <c r="C384" s="333"/>
      <c r="D384" s="333"/>
      <c r="E384" s="333"/>
      <c r="F384" s="333"/>
      <c r="G384" s="333"/>
      <c r="H384" s="333"/>
      <c r="I384" s="333"/>
      <c r="J384" s="334"/>
    </row>
    <row r="385" spans="1:10" ht="15.75" x14ac:dyDescent="0.3">
      <c r="A385" s="335" t="s">
        <v>391</v>
      </c>
      <c r="B385" s="336"/>
      <c r="C385" s="336"/>
      <c r="D385" s="336"/>
      <c r="E385" s="336"/>
      <c r="F385" s="336"/>
      <c r="G385" s="336"/>
      <c r="H385" s="336"/>
      <c r="I385" s="336"/>
      <c r="J385" s="337"/>
    </row>
    <row r="386" spans="1:10" ht="15" customHeight="1" x14ac:dyDescent="0.3">
      <c r="A386" s="340" t="s">
        <v>1503</v>
      </c>
      <c r="B386" s="360" t="s">
        <v>908</v>
      </c>
      <c r="C386" s="199" t="s">
        <v>878</v>
      </c>
      <c r="D386" s="199">
        <v>400</v>
      </c>
      <c r="E386" s="200" t="s">
        <v>86</v>
      </c>
      <c r="F386" s="201" t="s">
        <v>699</v>
      </c>
      <c r="G386" s="202">
        <f>VLOOKUP(E386,Belimo!$A:$B,2,FALSE)</f>
        <v>296</v>
      </c>
      <c r="H386" s="202">
        <f>VLOOKUP("H611N",Belimo!$A:$B,2,FALSE)</f>
        <v>363</v>
      </c>
      <c r="I386" s="203">
        <f t="shared" ref="I386:I394" si="35">G386+H386</f>
        <v>659</v>
      </c>
      <c r="J386" s="204">
        <f t="shared" si="31"/>
        <v>53365.82</v>
      </c>
    </row>
    <row r="387" spans="1:10" ht="15" customHeight="1" x14ac:dyDescent="0.3">
      <c r="A387" s="341"/>
      <c r="B387" s="361"/>
      <c r="C387" s="199" t="s">
        <v>878</v>
      </c>
      <c r="D387" s="207">
        <v>400</v>
      </c>
      <c r="E387" s="205" t="s">
        <v>85</v>
      </c>
      <c r="F387" s="201" t="s">
        <v>698</v>
      </c>
      <c r="G387" s="202">
        <f>VLOOKUP(E387,Belimo!$A:$B,2,FALSE)</f>
        <v>296</v>
      </c>
      <c r="H387" s="202">
        <f>VLOOKUP("H611N",Belimo!$A:$B,2,FALSE)</f>
        <v>363</v>
      </c>
      <c r="I387" s="203">
        <f t="shared" si="35"/>
        <v>659</v>
      </c>
      <c r="J387" s="204">
        <f t="shared" si="31"/>
        <v>53365.82</v>
      </c>
    </row>
    <row r="388" spans="1:10" ht="15" customHeight="1" x14ac:dyDescent="0.3">
      <c r="A388" s="341"/>
      <c r="B388" s="361"/>
      <c r="C388" s="199" t="s">
        <v>878</v>
      </c>
      <c r="D388" s="199">
        <v>400</v>
      </c>
      <c r="E388" s="205" t="s">
        <v>90</v>
      </c>
      <c r="F388" s="201" t="s">
        <v>661</v>
      </c>
      <c r="G388" s="202">
        <f>VLOOKUP(E388,Belimo!$A:$B,2,FALSE)</f>
        <v>313</v>
      </c>
      <c r="H388" s="202">
        <f>VLOOKUP("H611N",Belimo!$A:$B,2,FALSE)</f>
        <v>363</v>
      </c>
      <c r="I388" s="203">
        <f t="shared" si="35"/>
        <v>676</v>
      </c>
      <c r="J388" s="204">
        <f t="shared" si="31"/>
        <v>54742.48</v>
      </c>
    </row>
    <row r="389" spans="1:10" ht="15" customHeight="1" x14ac:dyDescent="0.3">
      <c r="A389" s="341"/>
      <c r="B389" s="361"/>
      <c r="C389" s="199" t="s">
        <v>878</v>
      </c>
      <c r="D389" s="207">
        <v>400</v>
      </c>
      <c r="E389" s="205" t="s">
        <v>88</v>
      </c>
      <c r="F389" s="201" t="s">
        <v>662</v>
      </c>
      <c r="G389" s="202">
        <f>VLOOKUP(E389,Belimo!$A:$B,2,FALSE)</f>
        <v>313</v>
      </c>
      <c r="H389" s="202">
        <f>VLOOKUP("H611N",Belimo!$A:$B,2,FALSE)</f>
        <v>363</v>
      </c>
      <c r="I389" s="203">
        <f t="shared" si="35"/>
        <v>676</v>
      </c>
      <c r="J389" s="204">
        <f t="shared" si="31"/>
        <v>54742.48</v>
      </c>
    </row>
    <row r="390" spans="1:10" ht="15" customHeight="1" x14ac:dyDescent="0.3">
      <c r="A390" s="341"/>
      <c r="B390" s="361"/>
      <c r="C390" s="199" t="s">
        <v>878</v>
      </c>
      <c r="D390" s="199">
        <v>400</v>
      </c>
      <c r="E390" s="205" t="s">
        <v>663</v>
      </c>
      <c r="F390" s="201" t="s">
        <v>664</v>
      </c>
      <c r="G390" s="202">
        <f>VLOOKUP(E390,Belimo!$A:$B,2,FALSE)</f>
        <v>419</v>
      </c>
      <c r="H390" s="202">
        <f>VLOOKUP("H611N",Belimo!$A:$B,2,FALSE)</f>
        <v>363</v>
      </c>
      <c r="I390" s="203">
        <f t="shared" si="35"/>
        <v>782</v>
      </c>
      <c r="J390" s="204">
        <f t="shared" si="31"/>
        <v>63326.36</v>
      </c>
    </row>
    <row r="391" spans="1:10" ht="15" customHeight="1" x14ac:dyDescent="0.3">
      <c r="A391" s="341"/>
      <c r="B391" s="361"/>
      <c r="C391" s="199" t="s">
        <v>878</v>
      </c>
      <c r="D391" s="207">
        <v>400</v>
      </c>
      <c r="E391" s="205" t="s">
        <v>665</v>
      </c>
      <c r="F391" s="201" t="s">
        <v>666</v>
      </c>
      <c r="G391" s="202">
        <f>VLOOKUP(E391,Belimo!$A:$B,2,FALSE)</f>
        <v>620</v>
      </c>
      <c r="H391" s="202">
        <f>VLOOKUP("H611N",Belimo!$A:$B,2,FALSE)</f>
        <v>363</v>
      </c>
      <c r="I391" s="203">
        <f t="shared" si="35"/>
        <v>983</v>
      </c>
      <c r="J391" s="204">
        <f t="shared" si="31"/>
        <v>79603.340000000011</v>
      </c>
    </row>
    <row r="392" spans="1:10" ht="15" customHeight="1" x14ac:dyDescent="0.3">
      <c r="A392" s="341"/>
      <c r="B392" s="361"/>
      <c r="C392" s="199" t="s">
        <v>878</v>
      </c>
      <c r="D392" s="199">
        <v>400</v>
      </c>
      <c r="E392" s="205" t="s">
        <v>95</v>
      </c>
      <c r="F392" s="201" t="s">
        <v>667</v>
      </c>
      <c r="G392" s="202">
        <f>VLOOKUP(E392,Belimo!$A:$B,2,FALSE)</f>
        <v>636</v>
      </c>
      <c r="H392" s="202">
        <f>VLOOKUP("H611N",Belimo!$A:$B,2,FALSE)</f>
        <v>363</v>
      </c>
      <c r="I392" s="203">
        <f t="shared" si="35"/>
        <v>999</v>
      </c>
      <c r="J392" s="204">
        <f t="shared" si="31"/>
        <v>80899.02</v>
      </c>
    </row>
    <row r="393" spans="1:10" ht="15" customHeight="1" x14ac:dyDescent="0.3">
      <c r="A393" s="341"/>
      <c r="B393" s="361"/>
      <c r="C393" s="199" t="s">
        <v>878</v>
      </c>
      <c r="D393" s="207">
        <v>400</v>
      </c>
      <c r="E393" s="205" t="s">
        <v>98</v>
      </c>
      <c r="F393" s="201" t="s">
        <v>668</v>
      </c>
      <c r="G393" s="202">
        <f>VLOOKUP(E393,Belimo!$A:$B,2,FALSE)</f>
        <v>665</v>
      </c>
      <c r="H393" s="202">
        <f>VLOOKUP("H611N",Belimo!$A:$B,2,FALSE)</f>
        <v>363</v>
      </c>
      <c r="I393" s="203">
        <f t="shared" si="35"/>
        <v>1028</v>
      </c>
      <c r="J393" s="204">
        <f t="shared" si="31"/>
        <v>83247.44</v>
      </c>
    </row>
    <row r="394" spans="1:10" ht="15" customHeight="1" x14ac:dyDescent="0.3">
      <c r="A394" s="341"/>
      <c r="B394" s="361"/>
      <c r="C394" s="199" t="s">
        <v>878</v>
      </c>
      <c r="D394" s="199">
        <v>400</v>
      </c>
      <c r="E394" s="205" t="s">
        <v>97</v>
      </c>
      <c r="F394" s="201" t="s">
        <v>669</v>
      </c>
      <c r="G394" s="202">
        <f>VLOOKUP(E394,Belimo!$A:$B,2,FALSE)</f>
        <v>665</v>
      </c>
      <c r="H394" s="202">
        <f>VLOOKUP("H611N",Belimo!$A:$B,2,FALSE)</f>
        <v>363</v>
      </c>
      <c r="I394" s="203">
        <f t="shared" si="35"/>
        <v>1028</v>
      </c>
      <c r="J394" s="204">
        <f t="shared" si="31"/>
        <v>83247.44</v>
      </c>
    </row>
    <row r="395" spans="1:10" ht="15.75" x14ac:dyDescent="0.3">
      <c r="A395" s="335" t="s">
        <v>392</v>
      </c>
      <c r="B395" s="336"/>
      <c r="C395" s="336"/>
      <c r="D395" s="336"/>
      <c r="E395" s="336"/>
      <c r="F395" s="336"/>
      <c r="G395" s="336"/>
      <c r="H395" s="336"/>
      <c r="I395" s="336"/>
      <c r="J395" s="337"/>
    </row>
    <row r="396" spans="1:10" x14ac:dyDescent="0.3">
      <c r="A396" s="347" t="s">
        <v>751</v>
      </c>
      <c r="B396" s="348">
        <v>6.3</v>
      </c>
      <c r="C396" s="210" t="s">
        <v>751</v>
      </c>
      <c r="D396" s="199">
        <v>400</v>
      </c>
      <c r="E396" s="200" t="s">
        <v>86</v>
      </c>
      <c r="F396" s="201" t="s">
        <v>699</v>
      </c>
      <c r="G396" s="202">
        <f>VLOOKUP(E396,Belimo!$A:$B,2,FALSE)</f>
        <v>296</v>
      </c>
      <c r="H396" s="202">
        <f>VLOOKUP("H620N",Belimo!$A:$B,2,FALSE)</f>
        <v>390</v>
      </c>
      <c r="I396" s="203">
        <f t="shared" ref="I396:I404" si="36">G396+H396</f>
        <v>686</v>
      </c>
      <c r="J396" s="204">
        <f t="shared" ref="J396:J455" si="37">$I$7*I396</f>
        <v>55552.280000000006</v>
      </c>
    </row>
    <row r="397" spans="1:10" x14ac:dyDescent="0.3">
      <c r="A397" s="347"/>
      <c r="B397" s="348"/>
      <c r="C397" s="210" t="s">
        <v>751</v>
      </c>
      <c r="D397" s="207">
        <v>400</v>
      </c>
      <c r="E397" s="205" t="s">
        <v>85</v>
      </c>
      <c r="F397" s="201" t="s">
        <v>698</v>
      </c>
      <c r="G397" s="202">
        <f>VLOOKUP(E397,Belimo!$A:$B,2,FALSE)</f>
        <v>296</v>
      </c>
      <c r="H397" s="202">
        <f>VLOOKUP("H620N",Belimo!$A:$B,2,FALSE)</f>
        <v>390</v>
      </c>
      <c r="I397" s="203">
        <f t="shared" si="36"/>
        <v>686</v>
      </c>
      <c r="J397" s="204">
        <f t="shared" si="37"/>
        <v>55552.280000000006</v>
      </c>
    </row>
    <row r="398" spans="1:10" x14ac:dyDescent="0.3">
      <c r="A398" s="347"/>
      <c r="B398" s="348"/>
      <c r="C398" s="210" t="s">
        <v>751</v>
      </c>
      <c r="D398" s="199">
        <v>400</v>
      </c>
      <c r="E398" s="205" t="s">
        <v>90</v>
      </c>
      <c r="F398" s="201" t="s">
        <v>661</v>
      </c>
      <c r="G398" s="202">
        <f>VLOOKUP(E398,Belimo!$A:$B,2,FALSE)</f>
        <v>313</v>
      </c>
      <c r="H398" s="202">
        <f>VLOOKUP("H620N",Belimo!$A:$B,2,FALSE)</f>
        <v>390</v>
      </c>
      <c r="I398" s="203">
        <f t="shared" si="36"/>
        <v>703</v>
      </c>
      <c r="J398" s="204">
        <f t="shared" si="37"/>
        <v>56928.94</v>
      </c>
    </row>
    <row r="399" spans="1:10" x14ac:dyDescent="0.3">
      <c r="A399" s="347"/>
      <c r="B399" s="348"/>
      <c r="C399" s="210" t="s">
        <v>751</v>
      </c>
      <c r="D399" s="207">
        <v>400</v>
      </c>
      <c r="E399" s="205" t="s">
        <v>88</v>
      </c>
      <c r="F399" s="201" t="s">
        <v>662</v>
      </c>
      <c r="G399" s="202">
        <f>VLOOKUP(E399,Belimo!$A:$B,2,FALSE)</f>
        <v>313</v>
      </c>
      <c r="H399" s="202">
        <f>VLOOKUP("H620N",Belimo!$A:$B,2,FALSE)</f>
        <v>390</v>
      </c>
      <c r="I399" s="203">
        <f t="shared" si="36"/>
        <v>703</v>
      </c>
      <c r="J399" s="204">
        <f t="shared" si="37"/>
        <v>56928.94</v>
      </c>
    </row>
    <row r="400" spans="1:10" x14ac:dyDescent="0.3">
      <c r="A400" s="347"/>
      <c r="B400" s="348"/>
      <c r="C400" s="210" t="s">
        <v>751</v>
      </c>
      <c r="D400" s="199">
        <v>400</v>
      </c>
      <c r="E400" s="205" t="s">
        <v>663</v>
      </c>
      <c r="F400" s="201" t="s">
        <v>664</v>
      </c>
      <c r="G400" s="202">
        <f>VLOOKUP(E400,Belimo!$A:$B,2,FALSE)</f>
        <v>419</v>
      </c>
      <c r="H400" s="202">
        <f>VLOOKUP("H620N",Belimo!$A:$B,2,FALSE)</f>
        <v>390</v>
      </c>
      <c r="I400" s="203">
        <f t="shared" si="36"/>
        <v>809</v>
      </c>
      <c r="J400" s="204">
        <f t="shared" si="37"/>
        <v>65512.82</v>
      </c>
    </row>
    <row r="401" spans="1:10" x14ac:dyDescent="0.3">
      <c r="A401" s="347"/>
      <c r="B401" s="348"/>
      <c r="C401" s="210" t="s">
        <v>751</v>
      </c>
      <c r="D401" s="207">
        <v>400</v>
      </c>
      <c r="E401" s="205" t="s">
        <v>665</v>
      </c>
      <c r="F401" s="201" t="s">
        <v>666</v>
      </c>
      <c r="G401" s="202">
        <f>VLOOKUP(E401,Belimo!$A:$B,2,FALSE)</f>
        <v>620</v>
      </c>
      <c r="H401" s="202">
        <f>VLOOKUP("H620N",Belimo!$A:$B,2,FALSE)</f>
        <v>390</v>
      </c>
      <c r="I401" s="203">
        <f t="shared" si="36"/>
        <v>1010</v>
      </c>
      <c r="J401" s="204">
        <f t="shared" si="37"/>
        <v>81789.8</v>
      </c>
    </row>
    <row r="402" spans="1:10" x14ac:dyDescent="0.3">
      <c r="A402" s="347"/>
      <c r="B402" s="348"/>
      <c r="C402" s="210" t="s">
        <v>751</v>
      </c>
      <c r="D402" s="199">
        <v>400</v>
      </c>
      <c r="E402" s="205" t="s">
        <v>95</v>
      </c>
      <c r="F402" s="201" t="s">
        <v>667</v>
      </c>
      <c r="G402" s="202">
        <f>VLOOKUP(E402,Belimo!$A:$B,2,FALSE)</f>
        <v>636</v>
      </c>
      <c r="H402" s="202">
        <f>VLOOKUP("H620N",Belimo!$A:$B,2,FALSE)</f>
        <v>390</v>
      </c>
      <c r="I402" s="203">
        <f t="shared" si="36"/>
        <v>1026</v>
      </c>
      <c r="J402" s="204">
        <f t="shared" si="37"/>
        <v>83085.48000000001</v>
      </c>
    </row>
    <row r="403" spans="1:10" ht="30" x14ac:dyDescent="0.3">
      <c r="A403" s="347"/>
      <c r="B403" s="348"/>
      <c r="C403" s="210" t="s">
        <v>751</v>
      </c>
      <c r="D403" s="207">
        <v>400</v>
      </c>
      <c r="E403" s="205" t="s">
        <v>98</v>
      </c>
      <c r="F403" s="201" t="s">
        <v>668</v>
      </c>
      <c r="G403" s="202">
        <f>VLOOKUP(E403,Belimo!$A:$B,2,FALSE)</f>
        <v>665</v>
      </c>
      <c r="H403" s="202">
        <f>VLOOKUP("H620N",Belimo!$A:$B,2,FALSE)</f>
        <v>390</v>
      </c>
      <c r="I403" s="203">
        <f t="shared" si="36"/>
        <v>1055</v>
      </c>
      <c r="J403" s="204">
        <f t="shared" si="37"/>
        <v>85433.900000000009</v>
      </c>
    </row>
    <row r="404" spans="1:10" ht="30" x14ac:dyDescent="0.3">
      <c r="A404" s="347"/>
      <c r="B404" s="348"/>
      <c r="C404" s="210" t="s">
        <v>751</v>
      </c>
      <c r="D404" s="199">
        <v>400</v>
      </c>
      <c r="E404" s="205" t="s">
        <v>97</v>
      </c>
      <c r="F404" s="201" t="s">
        <v>669</v>
      </c>
      <c r="G404" s="202">
        <f>VLOOKUP(E404,Belimo!$A:$B,2,FALSE)</f>
        <v>665</v>
      </c>
      <c r="H404" s="202">
        <f>VLOOKUP("H620N",Belimo!$A:$B,2,FALSE)</f>
        <v>390</v>
      </c>
      <c r="I404" s="203">
        <f t="shared" si="36"/>
        <v>1055</v>
      </c>
      <c r="J404" s="204">
        <f t="shared" si="37"/>
        <v>85433.900000000009</v>
      </c>
    </row>
    <row r="405" spans="1:10" ht="15.75" x14ac:dyDescent="0.3">
      <c r="A405" s="335" t="s">
        <v>393</v>
      </c>
      <c r="B405" s="336"/>
      <c r="C405" s="336"/>
      <c r="D405" s="336"/>
      <c r="E405" s="336"/>
      <c r="F405" s="336"/>
      <c r="G405" s="336"/>
      <c r="H405" s="336"/>
      <c r="I405" s="336"/>
      <c r="J405" s="337"/>
    </row>
    <row r="406" spans="1:10" x14ac:dyDescent="0.3">
      <c r="A406" s="347" t="s">
        <v>752</v>
      </c>
      <c r="B406" s="348">
        <v>10</v>
      </c>
      <c r="C406" s="210" t="s">
        <v>752</v>
      </c>
      <c r="D406" s="199">
        <v>400</v>
      </c>
      <c r="E406" s="200" t="s">
        <v>86</v>
      </c>
      <c r="F406" s="201" t="s">
        <v>699</v>
      </c>
      <c r="G406" s="202">
        <f>VLOOKUP(E406,Belimo!$A:$B,2,FALSE)</f>
        <v>296</v>
      </c>
      <c r="H406" s="202">
        <f>VLOOKUP("H625N",Belimo!$A:$B,2,FALSE)</f>
        <v>404</v>
      </c>
      <c r="I406" s="203">
        <f t="shared" ref="I406:I414" si="38">G406+H406</f>
        <v>700</v>
      </c>
      <c r="J406" s="204">
        <f t="shared" si="37"/>
        <v>56686</v>
      </c>
    </row>
    <row r="407" spans="1:10" x14ac:dyDescent="0.3">
      <c r="A407" s="347"/>
      <c r="B407" s="348"/>
      <c r="C407" s="210" t="s">
        <v>752</v>
      </c>
      <c r="D407" s="207">
        <v>400</v>
      </c>
      <c r="E407" s="205" t="s">
        <v>85</v>
      </c>
      <c r="F407" s="201" t="s">
        <v>698</v>
      </c>
      <c r="G407" s="202">
        <f>VLOOKUP(E407,Belimo!$A:$B,2,FALSE)</f>
        <v>296</v>
      </c>
      <c r="H407" s="202">
        <f>VLOOKUP("H625N",Belimo!$A:$B,2,FALSE)</f>
        <v>404</v>
      </c>
      <c r="I407" s="203">
        <f t="shared" si="38"/>
        <v>700</v>
      </c>
      <c r="J407" s="204">
        <f t="shared" si="37"/>
        <v>56686</v>
      </c>
    </row>
    <row r="408" spans="1:10" x14ac:dyDescent="0.3">
      <c r="A408" s="347"/>
      <c r="B408" s="348"/>
      <c r="C408" s="210" t="s">
        <v>752</v>
      </c>
      <c r="D408" s="199">
        <v>400</v>
      </c>
      <c r="E408" s="205" t="s">
        <v>90</v>
      </c>
      <c r="F408" s="201" t="s">
        <v>661</v>
      </c>
      <c r="G408" s="202">
        <f>VLOOKUP(E408,Belimo!$A:$B,2,FALSE)</f>
        <v>313</v>
      </c>
      <c r="H408" s="202">
        <f>VLOOKUP("H625N",Belimo!$A:$B,2,FALSE)</f>
        <v>404</v>
      </c>
      <c r="I408" s="203">
        <f t="shared" si="38"/>
        <v>717</v>
      </c>
      <c r="J408" s="204">
        <f t="shared" si="37"/>
        <v>58062.66</v>
      </c>
    </row>
    <row r="409" spans="1:10" x14ac:dyDescent="0.3">
      <c r="A409" s="347"/>
      <c r="B409" s="348"/>
      <c r="C409" s="210" t="s">
        <v>752</v>
      </c>
      <c r="D409" s="207">
        <v>400</v>
      </c>
      <c r="E409" s="205" t="s">
        <v>88</v>
      </c>
      <c r="F409" s="201" t="s">
        <v>662</v>
      </c>
      <c r="G409" s="202">
        <f>VLOOKUP(E409,Belimo!$A:$B,2,FALSE)</f>
        <v>313</v>
      </c>
      <c r="H409" s="202">
        <f>VLOOKUP("H625N",Belimo!$A:$B,2,FALSE)</f>
        <v>404</v>
      </c>
      <c r="I409" s="203">
        <f t="shared" si="38"/>
        <v>717</v>
      </c>
      <c r="J409" s="204">
        <f t="shared" si="37"/>
        <v>58062.66</v>
      </c>
    </row>
    <row r="410" spans="1:10" x14ac:dyDescent="0.3">
      <c r="A410" s="347"/>
      <c r="B410" s="348"/>
      <c r="C410" s="210" t="s">
        <v>752</v>
      </c>
      <c r="D410" s="199">
        <v>400</v>
      </c>
      <c r="E410" s="205" t="s">
        <v>663</v>
      </c>
      <c r="F410" s="201" t="s">
        <v>664</v>
      </c>
      <c r="G410" s="202">
        <f>VLOOKUP(E410,Belimo!$A:$B,2,FALSE)</f>
        <v>419</v>
      </c>
      <c r="H410" s="202">
        <f>VLOOKUP("H625N",Belimo!$A:$B,2,FALSE)</f>
        <v>404</v>
      </c>
      <c r="I410" s="203">
        <f t="shared" si="38"/>
        <v>823</v>
      </c>
      <c r="J410" s="204">
        <f t="shared" si="37"/>
        <v>66646.540000000008</v>
      </c>
    </row>
    <row r="411" spans="1:10" x14ac:dyDescent="0.3">
      <c r="A411" s="347"/>
      <c r="B411" s="348"/>
      <c r="C411" s="210" t="s">
        <v>752</v>
      </c>
      <c r="D411" s="207">
        <v>400</v>
      </c>
      <c r="E411" s="205" t="s">
        <v>665</v>
      </c>
      <c r="F411" s="201" t="s">
        <v>666</v>
      </c>
      <c r="G411" s="202">
        <f>VLOOKUP(E411,Belimo!$A:$B,2,FALSE)</f>
        <v>620</v>
      </c>
      <c r="H411" s="202">
        <f>VLOOKUP("H625N",Belimo!$A:$B,2,FALSE)</f>
        <v>404</v>
      </c>
      <c r="I411" s="203">
        <f t="shared" si="38"/>
        <v>1024</v>
      </c>
      <c r="J411" s="204">
        <f t="shared" si="37"/>
        <v>82923.520000000004</v>
      </c>
    </row>
    <row r="412" spans="1:10" x14ac:dyDescent="0.3">
      <c r="A412" s="347"/>
      <c r="B412" s="348"/>
      <c r="C412" s="210" t="s">
        <v>752</v>
      </c>
      <c r="D412" s="199">
        <v>400</v>
      </c>
      <c r="E412" s="205" t="s">
        <v>95</v>
      </c>
      <c r="F412" s="201" t="s">
        <v>667</v>
      </c>
      <c r="G412" s="202">
        <f>VLOOKUP(E412,Belimo!$A:$B,2,FALSE)</f>
        <v>636</v>
      </c>
      <c r="H412" s="202">
        <f>VLOOKUP("H625N",Belimo!$A:$B,2,FALSE)</f>
        <v>404</v>
      </c>
      <c r="I412" s="203">
        <f t="shared" si="38"/>
        <v>1040</v>
      </c>
      <c r="J412" s="204">
        <f t="shared" si="37"/>
        <v>84219.199999999997</v>
      </c>
    </row>
    <row r="413" spans="1:10" ht="30" x14ac:dyDescent="0.3">
      <c r="A413" s="347"/>
      <c r="B413" s="348"/>
      <c r="C413" s="210" t="s">
        <v>752</v>
      </c>
      <c r="D413" s="207">
        <v>400</v>
      </c>
      <c r="E413" s="205" t="s">
        <v>98</v>
      </c>
      <c r="F413" s="201" t="s">
        <v>668</v>
      </c>
      <c r="G413" s="202">
        <f>VLOOKUP(E413,Belimo!$A:$B,2,FALSE)</f>
        <v>665</v>
      </c>
      <c r="H413" s="202">
        <f>VLOOKUP("H625N",Belimo!$A:$B,2,FALSE)</f>
        <v>404</v>
      </c>
      <c r="I413" s="203">
        <f t="shared" si="38"/>
        <v>1069</v>
      </c>
      <c r="J413" s="204">
        <f t="shared" si="37"/>
        <v>86567.62000000001</v>
      </c>
    </row>
    <row r="414" spans="1:10" ht="30" x14ac:dyDescent="0.3">
      <c r="A414" s="347"/>
      <c r="B414" s="348"/>
      <c r="C414" s="210" t="s">
        <v>752</v>
      </c>
      <c r="D414" s="199">
        <v>400</v>
      </c>
      <c r="E414" s="205" t="s">
        <v>97</v>
      </c>
      <c r="F414" s="201" t="s">
        <v>669</v>
      </c>
      <c r="G414" s="202">
        <f>VLOOKUP(E414,Belimo!$A:$B,2,FALSE)</f>
        <v>665</v>
      </c>
      <c r="H414" s="202">
        <f>VLOOKUP("H625N",Belimo!$A:$B,2,FALSE)</f>
        <v>404</v>
      </c>
      <c r="I414" s="203">
        <f t="shared" si="38"/>
        <v>1069</v>
      </c>
      <c r="J414" s="204">
        <f t="shared" si="37"/>
        <v>86567.62000000001</v>
      </c>
    </row>
    <row r="415" spans="1:10" ht="15.75" x14ac:dyDescent="0.3">
      <c r="A415" s="335" t="s">
        <v>394</v>
      </c>
      <c r="B415" s="336"/>
      <c r="C415" s="336"/>
      <c r="D415" s="336"/>
      <c r="E415" s="336"/>
      <c r="F415" s="336"/>
      <c r="G415" s="336"/>
      <c r="H415" s="336"/>
      <c r="I415" s="336"/>
      <c r="J415" s="337"/>
    </row>
    <row r="416" spans="1:10" x14ac:dyDescent="0.3">
      <c r="A416" s="347" t="s">
        <v>753</v>
      </c>
      <c r="B416" s="348">
        <v>16</v>
      </c>
      <c r="C416" s="210" t="s">
        <v>753</v>
      </c>
      <c r="D416" s="210">
        <v>350</v>
      </c>
      <c r="E416" s="200" t="s">
        <v>86</v>
      </c>
      <c r="F416" s="201" t="s">
        <v>699</v>
      </c>
      <c r="G416" s="202">
        <f>VLOOKUP(E416,Belimo!$A:$B,2,FALSE)</f>
        <v>296</v>
      </c>
      <c r="H416" s="202">
        <f>VLOOKUP("H632N",Belimo!$A:$B,2,FALSE)</f>
        <v>457</v>
      </c>
      <c r="I416" s="203">
        <f t="shared" ref="I416:I428" si="39">G416+H416</f>
        <v>753</v>
      </c>
      <c r="J416" s="204">
        <f t="shared" si="37"/>
        <v>60977.94</v>
      </c>
    </row>
    <row r="417" spans="1:10" x14ac:dyDescent="0.3">
      <c r="A417" s="347"/>
      <c r="B417" s="348"/>
      <c r="C417" s="210" t="s">
        <v>753</v>
      </c>
      <c r="D417" s="210">
        <v>350</v>
      </c>
      <c r="E417" s="205" t="s">
        <v>85</v>
      </c>
      <c r="F417" s="201" t="s">
        <v>698</v>
      </c>
      <c r="G417" s="202">
        <f>VLOOKUP(E417,Belimo!$A:$B,2,FALSE)</f>
        <v>296</v>
      </c>
      <c r="H417" s="202">
        <f>VLOOKUP("H632N",Belimo!$A:$B,2,FALSE)</f>
        <v>457</v>
      </c>
      <c r="I417" s="203">
        <f t="shared" si="39"/>
        <v>753</v>
      </c>
      <c r="J417" s="204">
        <f t="shared" si="37"/>
        <v>60977.94</v>
      </c>
    </row>
    <row r="418" spans="1:10" x14ac:dyDescent="0.3">
      <c r="A418" s="347"/>
      <c r="B418" s="348"/>
      <c r="C418" s="210" t="s">
        <v>753</v>
      </c>
      <c r="D418" s="210">
        <v>350</v>
      </c>
      <c r="E418" s="205" t="s">
        <v>90</v>
      </c>
      <c r="F418" s="201" t="s">
        <v>661</v>
      </c>
      <c r="G418" s="202">
        <f>VLOOKUP(E418,Belimo!$A:$B,2,FALSE)</f>
        <v>313</v>
      </c>
      <c r="H418" s="202">
        <f>VLOOKUP("H632N",Belimo!$A:$B,2,FALSE)</f>
        <v>457</v>
      </c>
      <c r="I418" s="203">
        <f t="shared" si="39"/>
        <v>770</v>
      </c>
      <c r="J418" s="204">
        <f t="shared" si="37"/>
        <v>62354.600000000006</v>
      </c>
    </row>
    <row r="419" spans="1:10" x14ac:dyDescent="0.3">
      <c r="A419" s="347"/>
      <c r="B419" s="348"/>
      <c r="C419" s="210" t="s">
        <v>753</v>
      </c>
      <c r="D419" s="210">
        <v>350</v>
      </c>
      <c r="E419" s="205" t="s">
        <v>88</v>
      </c>
      <c r="F419" s="201" t="s">
        <v>662</v>
      </c>
      <c r="G419" s="202">
        <f>VLOOKUP(E419,Belimo!$A:$B,2,FALSE)</f>
        <v>313</v>
      </c>
      <c r="H419" s="202">
        <f>VLOOKUP("H632N",Belimo!$A:$B,2,FALSE)</f>
        <v>457</v>
      </c>
      <c r="I419" s="203">
        <f t="shared" si="39"/>
        <v>770</v>
      </c>
      <c r="J419" s="204">
        <f t="shared" si="37"/>
        <v>62354.600000000006</v>
      </c>
    </row>
    <row r="420" spans="1:10" x14ac:dyDescent="0.3">
      <c r="A420" s="347"/>
      <c r="B420" s="348"/>
      <c r="C420" s="210" t="s">
        <v>753</v>
      </c>
      <c r="D420" s="199">
        <v>400</v>
      </c>
      <c r="E420" s="205" t="s">
        <v>670</v>
      </c>
      <c r="F420" s="201" t="s">
        <v>699</v>
      </c>
      <c r="G420" s="202">
        <f>VLOOKUP(E420,Belimo!$A:$B,2,FALSE)</f>
        <v>393</v>
      </c>
      <c r="H420" s="202">
        <f>VLOOKUP("H632N",Belimo!$A:$B,2,FALSE)</f>
        <v>457</v>
      </c>
      <c r="I420" s="203">
        <f t="shared" si="39"/>
        <v>850</v>
      </c>
      <c r="J420" s="204">
        <f t="shared" si="37"/>
        <v>68833</v>
      </c>
    </row>
    <row r="421" spans="1:10" x14ac:dyDescent="0.3">
      <c r="A421" s="347"/>
      <c r="B421" s="348"/>
      <c r="C421" s="210" t="s">
        <v>753</v>
      </c>
      <c r="D421" s="207">
        <v>400</v>
      </c>
      <c r="E421" s="205" t="s">
        <v>671</v>
      </c>
      <c r="F421" s="201" t="s">
        <v>698</v>
      </c>
      <c r="G421" s="202">
        <f>VLOOKUP(E421,Belimo!$A:$B,2,FALSE)</f>
        <v>393</v>
      </c>
      <c r="H421" s="202">
        <f>VLOOKUP("H632N",Belimo!$A:$B,2,FALSE)</f>
        <v>457</v>
      </c>
      <c r="I421" s="203">
        <f t="shared" si="39"/>
        <v>850</v>
      </c>
      <c r="J421" s="204">
        <f t="shared" si="37"/>
        <v>68833</v>
      </c>
    </row>
    <row r="422" spans="1:10" x14ac:dyDescent="0.3">
      <c r="A422" s="347"/>
      <c r="B422" s="348"/>
      <c r="C422" s="210" t="s">
        <v>753</v>
      </c>
      <c r="D422" s="199">
        <v>400</v>
      </c>
      <c r="E422" s="205" t="s">
        <v>663</v>
      </c>
      <c r="F422" s="201" t="s">
        <v>664</v>
      </c>
      <c r="G422" s="202">
        <f>VLOOKUP(E422,Belimo!$A:$B,2,FALSE)</f>
        <v>419</v>
      </c>
      <c r="H422" s="202">
        <f>VLOOKUP("H632N",Belimo!$A:$B,2,FALSE)</f>
        <v>457</v>
      </c>
      <c r="I422" s="203">
        <f t="shared" si="39"/>
        <v>876</v>
      </c>
      <c r="J422" s="204">
        <f t="shared" si="37"/>
        <v>70938.48000000001</v>
      </c>
    </row>
    <row r="423" spans="1:10" x14ac:dyDescent="0.3">
      <c r="A423" s="347"/>
      <c r="B423" s="348"/>
      <c r="C423" s="210" t="s">
        <v>753</v>
      </c>
      <c r="D423" s="207">
        <v>400</v>
      </c>
      <c r="E423" s="205" t="s">
        <v>672</v>
      </c>
      <c r="F423" s="201" t="s">
        <v>661</v>
      </c>
      <c r="G423" s="202">
        <f>VLOOKUP(E423,Belimo!$A:$B,2,FALSE)</f>
        <v>415</v>
      </c>
      <c r="H423" s="202">
        <f>VLOOKUP("H632N",Belimo!$A:$B,2,FALSE)</f>
        <v>457</v>
      </c>
      <c r="I423" s="203">
        <f t="shared" si="39"/>
        <v>872</v>
      </c>
      <c r="J423" s="204">
        <f t="shared" si="37"/>
        <v>70614.559999999998</v>
      </c>
    </row>
    <row r="424" spans="1:10" x14ac:dyDescent="0.3">
      <c r="A424" s="347"/>
      <c r="B424" s="348"/>
      <c r="C424" s="210" t="s">
        <v>753</v>
      </c>
      <c r="D424" s="199">
        <v>400</v>
      </c>
      <c r="E424" s="205" t="s">
        <v>673</v>
      </c>
      <c r="F424" s="201" t="s">
        <v>662</v>
      </c>
      <c r="G424" s="202">
        <f>VLOOKUP(E424,Belimo!$A:$B,2,FALSE)</f>
        <v>415</v>
      </c>
      <c r="H424" s="202">
        <f>VLOOKUP("H632N",Belimo!$A:$B,2,FALSE)</f>
        <v>457</v>
      </c>
      <c r="I424" s="203">
        <f t="shared" si="39"/>
        <v>872</v>
      </c>
      <c r="J424" s="204">
        <f t="shared" si="37"/>
        <v>70614.559999999998</v>
      </c>
    </row>
    <row r="425" spans="1:10" x14ac:dyDescent="0.3">
      <c r="A425" s="347"/>
      <c r="B425" s="348"/>
      <c r="C425" s="210" t="s">
        <v>753</v>
      </c>
      <c r="D425" s="207">
        <v>400</v>
      </c>
      <c r="E425" s="205" t="s">
        <v>665</v>
      </c>
      <c r="F425" s="201" t="s">
        <v>666</v>
      </c>
      <c r="G425" s="202">
        <f>VLOOKUP(E425,Belimo!$A:$B,2,FALSE)</f>
        <v>620</v>
      </c>
      <c r="H425" s="202">
        <f>VLOOKUP("H632N",Belimo!$A:$B,2,FALSE)</f>
        <v>457</v>
      </c>
      <c r="I425" s="203">
        <f t="shared" si="39"/>
        <v>1077</v>
      </c>
      <c r="J425" s="204">
        <f t="shared" si="37"/>
        <v>87215.46</v>
      </c>
    </row>
    <row r="426" spans="1:10" x14ac:dyDescent="0.3">
      <c r="A426" s="347"/>
      <c r="B426" s="348"/>
      <c r="C426" s="210" t="s">
        <v>753</v>
      </c>
      <c r="D426" s="199">
        <v>400</v>
      </c>
      <c r="E426" s="205" t="s">
        <v>95</v>
      </c>
      <c r="F426" s="201" t="s">
        <v>667</v>
      </c>
      <c r="G426" s="202">
        <f>VLOOKUP(E426,Belimo!$A:$B,2,FALSE)</f>
        <v>636</v>
      </c>
      <c r="H426" s="202">
        <f>VLOOKUP("H632N",Belimo!$A:$B,2,FALSE)</f>
        <v>457</v>
      </c>
      <c r="I426" s="203">
        <f t="shared" si="39"/>
        <v>1093</v>
      </c>
      <c r="J426" s="204">
        <f t="shared" si="37"/>
        <v>88511.14</v>
      </c>
    </row>
    <row r="427" spans="1:10" ht="30" x14ac:dyDescent="0.3">
      <c r="A427" s="347"/>
      <c r="B427" s="348"/>
      <c r="C427" s="210" t="s">
        <v>753</v>
      </c>
      <c r="D427" s="207">
        <v>400</v>
      </c>
      <c r="E427" s="205" t="s">
        <v>98</v>
      </c>
      <c r="F427" s="201" t="s">
        <v>668</v>
      </c>
      <c r="G427" s="202">
        <f>VLOOKUP(E427,Belimo!$A:$B,2,FALSE)</f>
        <v>665</v>
      </c>
      <c r="H427" s="202">
        <f>VLOOKUP("H632N",Belimo!$A:$B,2,FALSE)</f>
        <v>457</v>
      </c>
      <c r="I427" s="203">
        <f t="shared" si="39"/>
        <v>1122</v>
      </c>
      <c r="J427" s="204">
        <f t="shared" si="37"/>
        <v>90859.56</v>
      </c>
    </row>
    <row r="428" spans="1:10" ht="30" x14ac:dyDescent="0.3">
      <c r="A428" s="347"/>
      <c r="B428" s="348"/>
      <c r="C428" s="210" t="s">
        <v>753</v>
      </c>
      <c r="D428" s="199">
        <v>400</v>
      </c>
      <c r="E428" s="205" t="s">
        <v>97</v>
      </c>
      <c r="F428" s="201" t="s">
        <v>669</v>
      </c>
      <c r="G428" s="202">
        <f>VLOOKUP(E428,Belimo!$A:$B,2,FALSE)</f>
        <v>665</v>
      </c>
      <c r="H428" s="202">
        <f>VLOOKUP("H632N",Belimo!$A:$B,2,FALSE)</f>
        <v>457</v>
      </c>
      <c r="I428" s="203">
        <f t="shared" si="39"/>
        <v>1122</v>
      </c>
      <c r="J428" s="204">
        <f t="shared" si="37"/>
        <v>90859.56</v>
      </c>
    </row>
    <row r="429" spans="1:10" ht="15.75" x14ac:dyDescent="0.3">
      <c r="A429" s="335" t="s">
        <v>395</v>
      </c>
      <c r="B429" s="336"/>
      <c r="C429" s="336"/>
      <c r="D429" s="336"/>
      <c r="E429" s="336"/>
      <c r="F429" s="336"/>
      <c r="G429" s="336"/>
      <c r="H429" s="336"/>
      <c r="I429" s="336"/>
      <c r="J429" s="337"/>
    </row>
    <row r="430" spans="1:10" x14ac:dyDescent="0.3">
      <c r="A430" s="347" t="s">
        <v>754</v>
      </c>
      <c r="B430" s="348">
        <v>25</v>
      </c>
      <c r="C430" s="210" t="s">
        <v>754</v>
      </c>
      <c r="D430" s="199">
        <v>400</v>
      </c>
      <c r="E430" s="205" t="s">
        <v>670</v>
      </c>
      <c r="F430" s="201" t="s">
        <v>699</v>
      </c>
      <c r="G430" s="202">
        <f>VLOOKUP(E430,Belimo!$A:$B,2,FALSE)</f>
        <v>393</v>
      </c>
      <c r="H430" s="202">
        <f>VLOOKUP("H640N",Belimo!$A:$B,2,FALSE)</f>
        <v>523</v>
      </c>
      <c r="I430" s="203">
        <f t="shared" ref="I430:I438" si="40">G430+H430</f>
        <v>916</v>
      </c>
      <c r="J430" s="204">
        <f t="shared" si="37"/>
        <v>74177.680000000008</v>
      </c>
    </row>
    <row r="431" spans="1:10" x14ac:dyDescent="0.3">
      <c r="A431" s="347"/>
      <c r="B431" s="348"/>
      <c r="C431" s="210" t="s">
        <v>754</v>
      </c>
      <c r="D431" s="207">
        <v>400</v>
      </c>
      <c r="E431" s="205" t="s">
        <v>671</v>
      </c>
      <c r="F431" s="201" t="s">
        <v>698</v>
      </c>
      <c r="G431" s="202">
        <f>VLOOKUP(E431,Belimo!$A:$B,2,FALSE)</f>
        <v>393</v>
      </c>
      <c r="H431" s="202">
        <f>VLOOKUP("H640N",Belimo!$A:$B,2,FALSE)</f>
        <v>523</v>
      </c>
      <c r="I431" s="203">
        <f t="shared" si="40"/>
        <v>916</v>
      </c>
      <c r="J431" s="204">
        <f t="shared" si="37"/>
        <v>74177.680000000008</v>
      </c>
    </row>
    <row r="432" spans="1:10" x14ac:dyDescent="0.3">
      <c r="A432" s="347"/>
      <c r="B432" s="348"/>
      <c r="C432" s="210" t="s">
        <v>754</v>
      </c>
      <c r="D432" s="199">
        <v>400</v>
      </c>
      <c r="E432" s="205" t="s">
        <v>663</v>
      </c>
      <c r="F432" s="201" t="s">
        <v>664</v>
      </c>
      <c r="G432" s="202">
        <f>VLOOKUP(E432,Belimo!$A:$B,2,FALSE)</f>
        <v>419</v>
      </c>
      <c r="H432" s="202">
        <f>VLOOKUP("H640N",Belimo!$A:$B,2,FALSE)</f>
        <v>523</v>
      </c>
      <c r="I432" s="203">
        <f t="shared" si="40"/>
        <v>942</v>
      </c>
      <c r="J432" s="204">
        <f t="shared" si="37"/>
        <v>76283.16</v>
      </c>
    </row>
    <row r="433" spans="1:10" x14ac:dyDescent="0.3">
      <c r="A433" s="347"/>
      <c r="B433" s="348"/>
      <c r="C433" s="210" t="s">
        <v>754</v>
      </c>
      <c r="D433" s="199">
        <v>400</v>
      </c>
      <c r="E433" s="205" t="s">
        <v>672</v>
      </c>
      <c r="F433" s="201" t="s">
        <v>661</v>
      </c>
      <c r="G433" s="202">
        <f>VLOOKUP(E433,Belimo!$A:$B,2,FALSE)</f>
        <v>415</v>
      </c>
      <c r="H433" s="202">
        <f>VLOOKUP("H640N",Belimo!$A:$B,2,FALSE)</f>
        <v>523</v>
      </c>
      <c r="I433" s="203">
        <f t="shared" si="40"/>
        <v>938</v>
      </c>
      <c r="J433" s="204">
        <f t="shared" si="37"/>
        <v>75959.240000000005</v>
      </c>
    </row>
    <row r="434" spans="1:10" x14ac:dyDescent="0.3">
      <c r="A434" s="347"/>
      <c r="B434" s="348"/>
      <c r="C434" s="210" t="s">
        <v>754</v>
      </c>
      <c r="D434" s="207">
        <v>400</v>
      </c>
      <c r="E434" s="205" t="s">
        <v>673</v>
      </c>
      <c r="F434" s="201" t="s">
        <v>662</v>
      </c>
      <c r="G434" s="202">
        <f>VLOOKUP(E434,Belimo!$A:$B,2,FALSE)</f>
        <v>415</v>
      </c>
      <c r="H434" s="202">
        <f>VLOOKUP("H640N",Belimo!$A:$B,2,FALSE)</f>
        <v>523</v>
      </c>
      <c r="I434" s="203">
        <f t="shared" si="40"/>
        <v>938</v>
      </c>
      <c r="J434" s="204">
        <f t="shared" si="37"/>
        <v>75959.240000000005</v>
      </c>
    </row>
    <row r="435" spans="1:10" x14ac:dyDescent="0.3">
      <c r="A435" s="347"/>
      <c r="B435" s="348"/>
      <c r="C435" s="210" t="s">
        <v>754</v>
      </c>
      <c r="D435" s="199">
        <v>400</v>
      </c>
      <c r="E435" s="205" t="s">
        <v>665</v>
      </c>
      <c r="F435" s="201" t="s">
        <v>666</v>
      </c>
      <c r="G435" s="202">
        <f>VLOOKUP(E435,Belimo!$A:$B,2,FALSE)</f>
        <v>620</v>
      </c>
      <c r="H435" s="202">
        <f>VLOOKUP("H640N",Belimo!$A:$B,2,FALSE)</f>
        <v>523</v>
      </c>
      <c r="I435" s="203">
        <f t="shared" si="40"/>
        <v>1143</v>
      </c>
      <c r="J435" s="204">
        <f t="shared" si="37"/>
        <v>92560.14</v>
      </c>
    </row>
    <row r="436" spans="1:10" x14ac:dyDescent="0.3">
      <c r="A436" s="347"/>
      <c r="B436" s="348"/>
      <c r="C436" s="210" t="s">
        <v>754</v>
      </c>
      <c r="D436" s="199">
        <v>400</v>
      </c>
      <c r="E436" s="205" t="s">
        <v>95</v>
      </c>
      <c r="F436" s="201" t="s">
        <v>667</v>
      </c>
      <c r="G436" s="202">
        <f>VLOOKUP(E436,Belimo!$A:$B,2,FALSE)</f>
        <v>636</v>
      </c>
      <c r="H436" s="202">
        <f>VLOOKUP("H640N",Belimo!$A:$B,2,FALSE)</f>
        <v>523</v>
      </c>
      <c r="I436" s="203">
        <f t="shared" si="40"/>
        <v>1159</v>
      </c>
      <c r="J436" s="204">
        <f t="shared" si="37"/>
        <v>93855.82</v>
      </c>
    </row>
    <row r="437" spans="1:10" ht="30" x14ac:dyDescent="0.3">
      <c r="A437" s="347"/>
      <c r="B437" s="348"/>
      <c r="C437" s="210" t="s">
        <v>754</v>
      </c>
      <c r="D437" s="207">
        <v>400</v>
      </c>
      <c r="E437" s="205" t="s">
        <v>98</v>
      </c>
      <c r="F437" s="201" t="s">
        <v>668</v>
      </c>
      <c r="G437" s="202">
        <f>VLOOKUP(E437,Belimo!$A:$B,2,FALSE)</f>
        <v>665</v>
      </c>
      <c r="H437" s="202">
        <f>VLOOKUP("H640N",Belimo!$A:$B,2,FALSE)</f>
        <v>523</v>
      </c>
      <c r="I437" s="203">
        <f t="shared" si="40"/>
        <v>1188</v>
      </c>
      <c r="J437" s="204">
        <f t="shared" si="37"/>
        <v>96204.24</v>
      </c>
    </row>
    <row r="438" spans="1:10" ht="30" x14ac:dyDescent="0.3">
      <c r="A438" s="347"/>
      <c r="B438" s="348"/>
      <c r="C438" s="210" t="s">
        <v>754</v>
      </c>
      <c r="D438" s="199">
        <v>400</v>
      </c>
      <c r="E438" s="205" t="s">
        <v>97</v>
      </c>
      <c r="F438" s="201" t="s">
        <v>669</v>
      </c>
      <c r="G438" s="202">
        <f>VLOOKUP(E438,Belimo!$A:$B,2,FALSE)</f>
        <v>665</v>
      </c>
      <c r="H438" s="202">
        <f>VLOOKUP("H640N",Belimo!$A:$B,2,FALSE)</f>
        <v>523</v>
      </c>
      <c r="I438" s="203">
        <f t="shared" si="40"/>
        <v>1188</v>
      </c>
      <c r="J438" s="204">
        <f t="shared" si="37"/>
        <v>96204.24</v>
      </c>
    </row>
    <row r="439" spans="1:10" ht="15.75" x14ac:dyDescent="0.3">
      <c r="A439" s="335" t="s">
        <v>396</v>
      </c>
      <c r="B439" s="336"/>
      <c r="C439" s="336"/>
      <c r="D439" s="336"/>
      <c r="E439" s="336"/>
      <c r="F439" s="336"/>
      <c r="G439" s="336"/>
      <c r="H439" s="336"/>
      <c r="I439" s="336"/>
      <c r="J439" s="337"/>
    </row>
    <row r="440" spans="1:10" x14ac:dyDescent="0.3">
      <c r="A440" s="347" t="s">
        <v>755</v>
      </c>
      <c r="B440" s="348">
        <v>40</v>
      </c>
      <c r="C440" s="210" t="s">
        <v>755</v>
      </c>
      <c r="D440" s="210">
        <v>300</v>
      </c>
      <c r="E440" s="205" t="s">
        <v>670</v>
      </c>
      <c r="F440" s="201" t="s">
        <v>699</v>
      </c>
      <c r="G440" s="202">
        <f>VLOOKUP(E440,Belimo!$A:$B,2,FALSE)</f>
        <v>393</v>
      </c>
      <c r="H440" s="202">
        <f>VLOOKUP("H650N",Belimo!$A:$B,2,FALSE)</f>
        <v>649</v>
      </c>
      <c r="I440" s="203">
        <f t="shared" ref="I440:I452" si="41">G440+H440</f>
        <v>1042</v>
      </c>
      <c r="J440" s="204">
        <f t="shared" si="37"/>
        <v>84381.16</v>
      </c>
    </row>
    <row r="441" spans="1:10" x14ac:dyDescent="0.3">
      <c r="A441" s="347"/>
      <c r="B441" s="348"/>
      <c r="C441" s="210" t="s">
        <v>755</v>
      </c>
      <c r="D441" s="210">
        <v>300</v>
      </c>
      <c r="E441" s="205" t="s">
        <v>671</v>
      </c>
      <c r="F441" s="201" t="s">
        <v>698</v>
      </c>
      <c r="G441" s="202">
        <f>VLOOKUP(E441,Belimo!$A:$B,2,FALSE)</f>
        <v>393</v>
      </c>
      <c r="H441" s="202">
        <f>VLOOKUP("H650N",Belimo!$A:$B,2,FALSE)</f>
        <v>649</v>
      </c>
      <c r="I441" s="203">
        <f t="shared" si="41"/>
        <v>1042</v>
      </c>
      <c r="J441" s="204">
        <f t="shared" si="37"/>
        <v>84381.16</v>
      </c>
    </row>
    <row r="442" spans="1:10" x14ac:dyDescent="0.3">
      <c r="A442" s="347"/>
      <c r="B442" s="348"/>
      <c r="C442" s="210" t="s">
        <v>755</v>
      </c>
      <c r="D442" s="210">
        <v>300</v>
      </c>
      <c r="E442" s="205" t="s">
        <v>663</v>
      </c>
      <c r="F442" s="201" t="s">
        <v>664</v>
      </c>
      <c r="G442" s="202">
        <f>VLOOKUP(E442,Belimo!$A:$B,2,FALSE)</f>
        <v>419</v>
      </c>
      <c r="H442" s="202">
        <f>VLOOKUP("H650N",Belimo!$A:$B,2,FALSE)</f>
        <v>649</v>
      </c>
      <c r="I442" s="203">
        <f t="shared" si="41"/>
        <v>1068</v>
      </c>
      <c r="J442" s="204">
        <f t="shared" si="37"/>
        <v>86486.64</v>
      </c>
    </row>
    <row r="443" spans="1:10" x14ac:dyDescent="0.3">
      <c r="A443" s="347"/>
      <c r="B443" s="348"/>
      <c r="C443" s="210" t="s">
        <v>755</v>
      </c>
      <c r="D443" s="210">
        <v>300</v>
      </c>
      <c r="E443" s="205" t="s">
        <v>672</v>
      </c>
      <c r="F443" s="201" t="s">
        <v>661</v>
      </c>
      <c r="G443" s="202">
        <f>VLOOKUP(E443,Belimo!$A:$B,2,FALSE)</f>
        <v>415</v>
      </c>
      <c r="H443" s="202">
        <f>VLOOKUP("H650N",Belimo!$A:$B,2,FALSE)</f>
        <v>649</v>
      </c>
      <c r="I443" s="203">
        <f t="shared" si="41"/>
        <v>1064</v>
      </c>
      <c r="J443" s="204">
        <f t="shared" si="37"/>
        <v>86162.72</v>
      </c>
    </row>
    <row r="444" spans="1:10" x14ac:dyDescent="0.3">
      <c r="A444" s="347"/>
      <c r="B444" s="348"/>
      <c r="C444" s="210" t="s">
        <v>755</v>
      </c>
      <c r="D444" s="210">
        <v>300</v>
      </c>
      <c r="E444" s="205" t="s">
        <v>673</v>
      </c>
      <c r="F444" s="201" t="s">
        <v>662</v>
      </c>
      <c r="G444" s="202">
        <f>VLOOKUP(E444,Belimo!$A:$B,2,FALSE)</f>
        <v>415</v>
      </c>
      <c r="H444" s="202">
        <f>VLOOKUP("H650N",Belimo!$A:$B,2,FALSE)</f>
        <v>649</v>
      </c>
      <c r="I444" s="203">
        <f t="shared" si="41"/>
        <v>1064</v>
      </c>
      <c r="J444" s="204">
        <f t="shared" si="37"/>
        <v>86162.72</v>
      </c>
    </row>
    <row r="445" spans="1:10" x14ac:dyDescent="0.3">
      <c r="A445" s="347"/>
      <c r="B445" s="348"/>
      <c r="C445" s="210" t="s">
        <v>755</v>
      </c>
      <c r="D445" s="210">
        <v>300</v>
      </c>
      <c r="E445" s="205" t="s">
        <v>665</v>
      </c>
      <c r="F445" s="201" t="s">
        <v>666</v>
      </c>
      <c r="G445" s="202">
        <f>VLOOKUP(E445,Belimo!$A:$B,2,FALSE)</f>
        <v>620</v>
      </c>
      <c r="H445" s="202">
        <f>VLOOKUP("H650N",Belimo!$A:$B,2,FALSE)</f>
        <v>649</v>
      </c>
      <c r="I445" s="203">
        <f t="shared" si="41"/>
        <v>1269</v>
      </c>
      <c r="J445" s="204">
        <f t="shared" si="37"/>
        <v>102763.62000000001</v>
      </c>
    </row>
    <row r="446" spans="1:10" x14ac:dyDescent="0.3">
      <c r="A446" s="347"/>
      <c r="B446" s="348"/>
      <c r="C446" s="210" t="s">
        <v>755</v>
      </c>
      <c r="D446" s="210">
        <v>300</v>
      </c>
      <c r="E446" s="205" t="s">
        <v>95</v>
      </c>
      <c r="F446" s="201" t="s">
        <v>667</v>
      </c>
      <c r="G446" s="202">
        <f>VLOOKUP(E446,Belimo!$A:$B,2,FALSE)</f>
        <v>636</v>
      </c>
      <c r="H446" s="202">
        <f>VLOOKUP("H650N",Belimo!$A:$B,2,FALSE)</f>
        <v>649</v>
      </c>
      <c r="I446" s="203">
        <f t="shared" si="41"/>
        <v>1285</v>
      </c>
      <c r="J446" s="204">
        <f t="shared" si="37"/>
        <v>104059.3</v>
      </c>
    </row>
    <row r="447" spans="1:10" ht="30" x14ac:dyDescent="0.3">
      <c r="A447" s="347"/>
      <c r="B447" s="348"/>
      <c r="C447" s="210" t="s">
        <v>755</v>
      </c>
      <c r="D447" s="210">
        <v>300</v>
      </c>
      <c r="E447" s="205" t="s">
        <v>98</v>
      </c>
      <c r="F447" s="201" t="s">
        <v>668</v>
      </c>
      <c r="G447" s="202">
        <f>VLOOKUP(E447,Belimo!$A:$B,2,FALSE)</f>
        <v>665</v>
      </c>
      <c r="H447" s="202">
        <f>VLOOKUP("H650N",Belimo!$A:$B,2,FALSE)</f>
        <v>649</v>
      </c>
      <c r="I447" s="203">
        <f t="shared" si="41"/>
        <v>1314</v>
      </c>
      <c r="J447" s="204">
        <f t="shared" si="37"/>
        <v>106407.72</v>
      </c>
    </row>
    <row r="448" spans="1:10" ht="30" x14ac:dyDescent="0.3">
      <c r="A448" s="347"/>
      <c r="B448" s="348"/>
      <c r="C448" s="210" t="s">
        <v>755</v>
      </c>
      <c r="D448" s="210">
        <v>300</v>
      </c>
      <c r="E448" s="205" t="s">
        <v>97</v>
      </c>
      <c r="F448" s="201" t="s">
        <v>669</v>
      </c>
      <c r="G448" s="202">
        <f>VLOOKUP(E448,Belimo!$A:$B,2,FALSE)</f>
        <v>665</v>
      </c>
      <c r="H448" s="202">
        <f>VLOOKUP("H650N",Belimo!$A:$B,2,FALSE)</f>
        <v>649</v>
      </c>
      <c r="I448" s="203">
        <f t="shared" si="41"/>
        <v>1314</v>
      </c>
      <c r="J448" s="204">
        <f t="shared" si="37"/>
        <v>106407.72</v>
      </c>
    </row>
    <row r="449" spans="1:10" x14ac:dyDescent="0.3">
      <c r="A449" s="347"/>
      <c r="B449" s="348"/>
      <c r="C449" s="210" t="s">
        <v>755</v>
      </c>
      <c r="D449" s="210">
        <v>400</v>
      </c>
      <c r="E449" s="205" t="s">
        <v>104</v>
      </c>
      <c r="F449" s="201" t="s">
        <v>699</v>
      </c>
      <c r="G449" s="202">
        <f>VLOOKUP(E449,Belimo!$A:$B,2,FALSE)</f>
        <v>521</v>
      </c>
      <c r="H449" s="202">
        <f>VLOOKUP("H650N",Belimo!$A:$B,2,FALSE)</f>
        <v>649</v>
      </c>
      <c r="I449" s="203">
        <f t="shared" si="41"/>
        <v>1170</v>
      </c>
      <c r="J449" s="204">
        <f t="shared" si="37"/>
        <v>94746.6</v>
      </c>
    </row>
    <row r="450" spans="1:10" x14ac:dyDescent="0.3">
      <c r="A450" s="347"/>
      <c r="B450" s="348"/>
      <c r="C450" s="210" t="s">
        <v>755</v>
      </c>
      <c r="D450" s="210">
        <v>400</v>
      </c>
      <c r="E450" s="205" t="s">
        <v>102</v>
      </c>
      <c r="F450" s="201" t="s">
        <v>698</v>
      </c>
      <c r="G450" s="202">
        <f>VLOOKUP(E450,Belimo!$A:$B,2,FALSE)</f>
        <v>521</v>
      </c>
      <c r="H450" s="202">
        <f>VLOOKUP("H650N",Belimo!$A:$B,2,FALSE)</f>
        <v>649</v>
      </c>
      <c r="I450" s="203">
        <f t="shared" si="41"/>
        <v>1170</v>
      </c>
      <c r="J450" s="204">
        <f t="shared" si="37"/>
        <v>94746.6</v>
      </c>
    </row>
    <row r="451" spans="1:10" x14ac:dyDescent="0.3">
      <c r="A451" s="347"/>
      <c r="B451" s="348"/>
      <c r="C451" s="210" t="s">
        <v>755</v>
      </c>
      <c r="D451" s="210">
        <v>400</v>
      </c>
      <c r="E451" s="205" t="s">
        <v>108</v>
      </c>
      <c r="F451" s="201" t="s">
        <v>661</v>
      </c>
      <c r="G451" s="202">
        <f>VLOOKUP(E451,Belimo!$A:$B,2,FALSE)</f>
        <v>557</v>
      </c>
      <c r="H451" s="202">
        <f>VLOOKUP("H650N",Belimo!$A:$B,2,FALSE)</f>
        <v>649</v>
      </c>
      <c r="I451" s="203">
        <f t="shared" si="41"/>
        <v>1206</v>
      </c>
      <c r="J451" s="204">
        <f t="shared" si="37"/>
        <v>97661.88</v>
      </c>
    </row>
    <row r="452" spans="1:10" x14ac:dyDescent="0.3">
      <c r="A452" s="347"/>
      <c r="B452" s="348"/>
      <c r="C452" s="210" t="s">
        <v>755</v>
      </c>
      <c r="D452" s="210">
        <v>400</v>
      </c>
      <c r="E452" s="205" t="s">
        <v>106</v>
      </c>
      <c r="F452" s="201" t="s">
        <v>662</v>
      </c>
      <c r="G452" s="202">
        <f>VLOOKUP(E452,Belimo!$A:$B,2,FALSE)</f>
        <v>557</v>
      </c>
      <c r="H452" s="202">
        <f>VLOOKUP("H650N",Belimo!$A:$B,2,FALSE)</f>
        <v>649</v>
      </c>
      <c r="I452" s="203">
        <f t="shared" si="41"/>
        <v>1206</v>
      </c>
      <c r="J452" s="204">
        <f t="shared" si="37"/>
        <v>97661.88</v>
      </c>
    </row>
    <row r="453" spans="1:10" ht="15.75" x14ac:dyDescent="0.3">
      <c r="A453" s="335" t="s">
        <v>700</v>
      </c>
      <c r="B453" s="336"/>
      <c r="C453" s="336"/>
      <c r="D453" s="336"/>
      <c r="E453" s="336"/>
      <c r="F453" s="336"/>
      <c r="G453" s="336"/>
      <c r="H453" s="336"/>
      <c r="I453" s="336"/>
      <c r="J453" s="337"/>
    </row>
    <row r="454" spans="1:10" x14ac:dyDescent="0.3">
      <c r="A454" s="347" t="s">
        <v>756</v>
      </c>
      <c r="B454" s="348">
        <v>58</v>
      </c>
      <c r="C454" s="210" t="s">
        <v>756</v>
      </c>
      <c r="D454" s="210">
        <v>140</v>
      </c>
      <c r="E454" s="205" t="s">
        <v>670</v>
      </c>
      <c r="F454" s="201" t="s">
        <v>699</v>
      </c>
      <c r="G454" s="202">
        <f>VLOOKUP(E454,Belimo!$A:$B,2,FALSE)</f>
        <v>393</v>
      </c>
      <c r="H454" s="202">
        <f>VLOOKUP("H664N",Belimo!$A:$B,2,FALSE)</f>
        <v>782</v>
      </c>
      <c r="I454" s="203">
        <f t="shared" ref="I454:I474" si="42">G454+H454</f>
        <v>1175</v>
      </c>
      <c r="J454" s="204">
        <f t="shared" si="37"/>
        <v>95151.5</v>
      </c>
    </row>
    <row r="455" spans="1:10" x14ac:dyDescent="0.3">
      <c r="A455" s="347"/>
      <c r="B455" s="348"/>
      <c r="C455" s="210" t="s">
        <v>756</v>
      </c>
      <c r="D455" s="210">
        <v>140</v>
      </c>
      <c r="E455" s="205" t="s">
        <v>671</v>
      </c>
      <c r="F455" s="201" t="s">
        <v>698</v>
      </c>
      <c r="G455" s="202">
        <f>VLOOKUP(E455,Belimo!$A:$B,2,FALSE)</f>
        <v>393</v>
      </c>
      <c r="H455" s="202">
        <f>VLOOKUP("H664N",Belimo!$A:$B,2,FALSE)</f>
        <v>782</v>
      </c>
      <c r="I455" s="203">
        <f t="shared" si="42"/>
        <v>1175</v>
      </c>
      <c r="J455" s="204">
        <f t="shared" si="37"/>
        <v>95151.5</v>
      </c>
    </row>
    <row r="456" spans="1:10" x14ac:dyDescent="0.3">
      <c r="A456" s="347"/>
      <c r="B456" s="348"/>
      <c r="C456" s="210" t="s">
        <v>756</v>
      </c>
      <c r="D456" s="210">
        <v>140</v>
      </c>
      <c r="E456" s="205" t="s">
        <v>663</v>
      </c>
      <c r="F456" s="201" t="s">
        <v>664</v>
      </c>
      <c r="G456" s="202">
        <f>VLOOKUP(E456,Belimo!$A:$B,2,FALSE)</f>
        <v>419</v>
      </c>
      <c r="H456" s="202">
        <f>VLOOKUP("H664N",Belimo!$A:$B,2,FALSE)</f>
        <v>782</v>
      </c>
      <c r="I456" s="203">
        <f t="shared" si="42"/>
        <v>1201</v>
      </c>
      <c r="J456" s="204">
        <f t="shared" ref="J456:J519" si="43">$I$7*I456</f>
        <v>97256.98000000001</v>
      </c>
    </row>
    <row r="457" spans="1:10" x14ac:dyDescent="0.3">
      <c r="A457" s="347"/>
      <c r="B457" s="348"/>
      <c r="C457" s="210" t="s">
        <v>756</v>
      </c>
      <c r="D457" s="210">
        <v>140</v>
      </c>
      <c r="E457" s="205" t="s">
        <v>672</v>
      </c>
      <c r="F457" s="201" t="s">
        <v>661</v>
      </c>
      <c r="G457" s="202">
        <f>VLOOKUP(E457,Belimo!$A:$B,2,FALSE)</f>
        <v>415</v>
      </c>
      <c r="H457" s="202">
        <f>VLOOKUP("H664N",Belimo!$A:$B,2,FALSE)</f>
        <v>782</v>
      </c>
      <c r="I457" s="203">
        <f t="shared" si="42"/>
        <v>1197</v>
      </c>
      <c r="J457" s="204">
        <f t="shared" si="43"/>
        <v>96933.06</v>
      </c>
    </row>
    <row r="458" spans="1:10" x14ac:dyDescent="0.3">
      <c r="A458" s="347"/>
      <c r="B458" s="348"/>
      <c r="C458" s="210" t="s">
        <v>756</v>
      </c>
      <c r="D458" s="210">
        <v>140</v>
      </c>
      <c r="E458" s="205" t="s">
        <v>673</v>
      </c>
      <c r="F458" s="201" t="s">
        <v>662</v>
      </c>
      <c r="G458" s="202">
        <f>VLOOKUP(E458,Belimo!$A:$B,2,FALSE)</f>
        <v>415</v>
      </c>
      <c r="H458" s="202">
        <f>VLOOKUP("H664N",Belimo!$A:$B,2,FALSE)</f>
        <v>782</v>
      </c>
      <c r="I458" s="203">
        <f t="shared" si="42"/>
        <v>1197</v>
      </c>
      <c r="J458" s="204">
        <f t="shared" si="43"/>
        <v>96933.06</v>
      </c>
    </row>
    <row r="459" spans="1:10" x14ac:dyDescent="0.3">
      <c r="A459" s="347"/>
      <c r="B459" s="348"/>
      <c r="C459" s="210" t="s">
        <v>756</v>
      </c>
      <c r="D459" s="210">
        <v>140</v>
      </c>
      <c r="E459" s="205" t="s">
        <v>665</v>
      </c>
      <c r="F459" s="201" t="s">
        <v>666</v>
      </c>
      <c r="G459" s="202">
        <f>VLOOKUP(E459,Belimo!$A:$B,2,FALSE)</f>
        <v>620</v>
      </c>
      <c r="H459" s="202">
        <f>VLOOKUP("H664N",Belimo!$A:$B,2,FALSE)</f>
        <v>782</v>
      </c>
      <c r="I459" s="203">
        <f t="shared" si="42"/>
        <v>1402</v>
      </c>
      <c r="J459" s="204">
        <f t="shared" si="43"/>
        <v>113533.96</v>
      </c>
    </row>
    <row r="460" spans="1:10" x14ac:dyDescent="0.3">
      <c r="A460" s="347"/>
      <c r="B460" s="348"/>
      <c r="C460" s="210" t="s">
        <v>756</v>
      </c>
      <c r="D460" s="210">
        <v>140</v>
      </c>
      <c r="E460" s="205" t="s">
        <v>95</v>
      </c>
      <c r="F460" s="201" t="s">
        <v>667</v>
      </c>
      <c r="G460" s="202">
        <f>VLOOKUP(E460,Belimo!$A:$B,2,FALSE)</f>
        <v>636</v>
      </c>
      <c r="H460" s="202">
        <f>VLOOKUP("H664N",Belimo!$A:$B,2,FALSE)</f>
        <v>782</v>
      </c>
      <c r="I460" s="203">
        <f t="shared" si="42"/>
        <v>1418</v>
      </c>
      <c r="J460" s="204">
        <f t="shared" si="43"/>
        <v>114829.64</v>
      </c>
    </row>
    <row r="461" spans="1:10" ht="30" x14ac:dyDescent="0.3">
      <c r="A461" s="347"/>
      <c r="B461" s="348"/>
      <c r="C461" s="210" t="s">
        <v>756</v>
      </c>
      <c r="D461" s="210">
        <v>140</v>
      </c>
      <c r="E461" s="205" t="s">
        <v>98</v>
      </c>
      <c r="F461" s="201" t="s">
        <v>668</v>
      </c>
      <c r="G461" s="202">
        <f>VLOOKUP(E461,Belimo!$A:$B,2,FALSE)</f>
        <v>665</v>
      </c>
      <c r="H461" s="202">
        <f>VLOOKUP("H664N",Belimo!$A:$B,2,FALSE)</f>
        <v>782</v>
      </c>
      <c r="I461" s="203">
        <f t="shared" si="42"/>
        <v>1447</v>
      </c>
      <c r="J461" s="204">
        <f t="shared" si="43"/>
        <v>117178.06000000001</v>
      </c>
    </row>
    <row r="462" spans="1:10" ht="30" x14ac:dyDescent="0.3">
      <c r="A462" s="347"/>
      <c r="B462" s="348"/>
      <c r="C462" s="210" t="s">
        <v>756</v>
      </c>
      <c r="D462" s="210">
        <v>140</v>
      </c>
      <c r="E462" s="205" t="s">
        <v>97</v>
      </c>
      <c r="F462" s="201" t="s">
        <v>669</v>
      </c>
      <c r="G462" s="202">
        <f>VLOOKUP(E462,Belimo!$A:$B,2,FALSE)</f>
        <v>665</v>
      </c>
      <c r="H462" s="202">
        <f>VLOOKUP("H664N",Belimo!$A:$B,2,FALSE)</f>
        <v>782</v>
      </c>
      <c r="I462" s="203">
        <f t="shared" si="42"/>
        <v>1447</v>
      </c>
      <c r="J462" s="204">
        <f t="shared" si="43"/>
        <v>117178.06000000001</v>
      </c>
    </row>
    <row r="463" spans="1:10" x14ac:dyDescent="0.3">
      <c r="A463" s="347"/>
      <c r="B463" s="348"/>
      <c r="C463" s="210" t="s">
        <v>756</v>
      </c>
      <c r="D463" s="210">
        <v>280</v>
      </c>
      <c r="E463" s="205" t="s">
        <v>104</v>
      </c>
      <c r="F463" s="201" t="s">
        <v>699</v>
      </c>
      <c r="G463" s="202">
        <f>VLOOKUP(E463,Belimo!$A:$B,2,FALSE)</f>
        <v>521</v>
      </c>
      <c r="H463" s="202">
        <f>VLOOKUP("H664N",Belimo!$A:$B,2,FALSE)</f>
        <v>782</v>
      </c>
      <c r="I463" s="203">
        <f t="shared" si="42"/>
        <v>1303</v>
      </c>
      <c r="J463" s="204">
        <f t="shared" si="43"/>
        <v>105516.94</v>
      </c>
    </row>
    <row r="464" spans="1:10" x14ac:dyDescent="0.3">
      <c r="A464" s="347"/>
      <c r="B464" s="348"/>
      <c r="C464" s="210" t="s">
        <v>756</v>
      </c>
      <c r="D464" s="210">
        <v>280</v>
      </c>
      <c r="E464" s="205" t="s">
        <v>102</v>
      </c>
      <c r="F464" s="201" t="s">
        <v>698</v>
      </c>
      <c r="G464" s="202">
        <f>VLOOKUP(E464,Belimo!$A:$B,2,FALSE)</f>
        <v>521</v>
      </c>
      <c r="H464" s="202">
        <f>VLOOKUP("H664N",Belimo!$A:$B,2,FALSE)</f>
        <v>782</v>
      </c>
      <c r="I464" s="203">
        <f t="shared" si="42"/>
        <v>1303</v>
      </c>
      <c r="J464" s="204">
        <f t="shared" si="43"/>
        <v>105516.94</v>
      </c>
    </row>
    <row r="465" spans="1:10" x14ac:dyDescent="0.3">
      <c r="A465" s="347"/>
      <c r="B465" s="348"/>
      <c r="C465" s="210" t="s">
        <v>756</v>
      </c>
      <c r="D465" s="210">
        <v>280</v>
      </c>
      <c r="E465" s="205" t="s">
        <v>108</v>
      </c>
      <c r="F465" s="201" t="s">
        <v>661</v>
      </c>
      <c r="G465" s="202">
        <f>VLOOKUP(E465,Belimo!$A:$B,2,FALSE)</f>
        <v>557</v>
      </c>
      <c r="H465" s="202">
        <f>VLOOKUP("H664N",Belimo!$A:$B,2,FALSE)</f>
        <v>782</v>
      </c>
      <c r="I465" s="203">
        <f t="shared" si="42"/>
        <v>1339</v>
      </c>
      <c r="J465" s="204">
        <f t="shared" si="43"/>
        <v>108432.22</v>
      </c>
    </row>
    <row r="466" spans="1:10" x14ac:dyDescent="0.3">
      <c r="A466" s="347"/>
      <c r="B466" s="348"/>
      <c r="C466" s="210" t="s">
        <v>756</v>
      </c>
      <c r="D466" s="210">
        <v>280</v>
      </c>
      <c r="E466" s="205" t="s">
        <v>106</v>
      </c>
      <c r="F466" s="201" t="s">
        <v>662</v>
      </c>
      <c r="G466" s="202">
        <f>VLOOKUP(E466,Belimo!$A:$B,2,FALSE)</f>
        <v>557</v>
      </c>
      <c r="H466" s="202">
        <f>VLOOKUP("H664N",Belimo!$A:$B,2,FALSE)</f>
        <v>782</v>
      </c>
      <c r="I466" s="203">
        <f t="shared" si="42"/>
        <v>1339</v>
      </c>
      <c r="J466" s="204">
        <f t="shared" si="43"/>
        <v>108432.22</v>
      </c>
    </row>
    <row r="467" spans="1:10" x14ac:dyDescent="0.3">
      <c r="A467" s="347" t="s">
        <v>757</v>
      </c>
      <c r="B467" s="348">
        <v>63</v>
      </c>
      <c r="C467" s="210" t="s">
        <v>757</v>
      </c>
      <c r="D467" s="210">
        <v>400</v>
      </c>
      <c r="E467" s="205" t="s">
        <v>295</v>
      </c>
      <c r="F467" s="201" t="s">
        <v>373</v>
      </c>
      <c r="G467" s="202">
        <f>VLOOKUP(E467,Belimo!$A:$B,2,FALSE)</f>
        <v>1246</v>
      </c>
      <c r="H467" s="202">
        <f>VLOOKUP("H665N",Belimo!$A:$B,2,FALSE)</f>
        <v>1103</v>
      </c>
      <c r="I467" s="203">
        <f t="shared" si="42"/>
        <v>2349</v>
      </c>
      <c r="J467" s="204">
        <f t="shared" si="43"/>
        <v>190222.02000000002</v>
      </c>
    </row>
    <row r="468" spans="1:10" x14ac:dyDescent="0.3">
      <c r="A468" s="347"/>
      <c r="B468" s="348"/>
      <c r="C468" s="210" t="s">
        <v>757</v>
      </c>
      <c r="D468" s="210">
        <v>400</v>
      </c>
      <c r="E468" s="205" t="s">
        <v>374</v>
      </c>
      <c r="F468" s="201" t="s">
        <v>666</v>
      </c>
      <c r="G468" s="202">
        <f>VLOOKUP(E468,Belimo!$A:$B,2,FALSE)</f>
        <v>1243</v>
      </c>
      <c r="H468" s="202">
        <f>VLOOKUP("H665N",Belimo!$A:$B,2,FALSE)</f>
        <v>1103</v>
      </c>
      <c r="I468" s="203">
        <f t="shared" si="42"/>
        <v>2346</v>
      </c>
      <c r="J468" s="204">
        <f t="shared" si="43"/>
        <v>189979.08000000002</v>
      </c>
    </row>
    <row r="469" spans="1:10" ht="30" x14ac:dyDescent="0.3">
      <c r="A469" s="347"/>
      <c r="B469" s="348"/>
      <c r="C469" s="210" t="s">
        <v>757</v>
      </c>
      <c r="D469" s="210">
        <v>400</v>
      </c>
      <c r="E469" s="205" t="s">
        <v>298</v>
      </c>
      <c r="F469" s="201" t="s">
        <v>668</v>
      </c>
      <c r="G469" s="202">
        <f>VLOOKUP(E469,Belimo!$A:$B,2,FALSE)</f>
        <v>1305</v>
      </c>
      <c r="H469" s="202">
        <f>VLOOKUP("H665N",Belimo!$A:$B,2,FALSE)</f>
        <v>1103</v>
      </c>
      <c r="I469" s="203">
        <f t="shared" si="42"/>
        <v>2408</v>
      </c>
      <c r="J469" s="204">
        <f t="shared" si="43"/>
        <v>194999.84</v>
      </c>
    </row>
    <row r="470" spans="1:10" ht="30" x14ac:dyDescent="0.3">
      <c r="A470" s="347"/>
      <c r="B470" s="348"/>
      <c r="C470" s="210" t="s">
        <v>757</v>
      </c>
      <c r="D470" s="210">
        <v>400</v>
      </c>
      <c r="E470" s="205" t="s">
        <v>297</v>
      </c>
      <c r="F470" s="201" t="s">
        <v>669</v>
      </c>
      <c r="G470" s="202">
        <f>VLOOKUP(E470,Belimo!$A:$B,2,FALSE)</f>
        <v>1305</v>
      </c>
      <c r="H470" s="202">
        <f>VLOOKUP("H665N",Belimo!$A:$B,2,FALSE)</f>
        <v>1103</v>
      </c>
      <c r="I470" s="203">
        <f t="shared" si="42"/>
        <v>2408</v>
      </c>
      <c r="J470" s="204">
        <f t="shared" si="43"/>
        <v>194999.84</v>
      </c>
    </row>
    <row r="471" spans="1:10" x14ac:dyDescent="0.3">
      <c r="A471" s="347"/>
      <c r="B471" s="348"/>
      <c r="C471" s="210" t="s">
        <v>757</v>
      </c>
      <c r="D471" s="210">
        <v>400</v>
      </c>
      <c r="E471" s="205" t="s">
        <v>302</v>
      </c>
      <c r="F471" s="201" t="s">
        <v>699</v>
      </c>
      <c r="G471" s="202">
        <f>VLOOKUP(E471,Belimo!$A:$B,2,FALSE)</f>
        <v>790</v>
      </c>
      <c r="H471" s="202">
        <f>VLOOKUP("H665N",Belimo!$A:$B,2,FALSE)</f>
        <v>1103</v>
      </c>
      <c r="I471" s="203">
        <f t="shared" si="42"/>
        <v>1893</v>
      </c>
      <c r="J471" s="204">
        <f t="shared" si="43"/>
        <v>153295.14000000001</v>
      </c>
    </row>
    <row r="472" spans="1:10" x14ac:dyDescent="0.3">
      <c r="A472" s="347"/>
      <c r="B472" s="348"/>
      <c r="C472" s="210" t="s">
        <v>757</v>
      </c>
      <c r="D472" s="210">
        <v>400</v>
      </c>
      <c r="E472" s="205" t="s">
        <v>300</v>
      </c>
      <c r="F472" s="201" t="s">
        <v>698</v>
      </c>
      <c r="G472" s="202">
        <f>VLOOKUP(E472,Belimo!$A:$B,2,FALSE)</f>
        <v>790</v>
      </c>
      <c r="H472" s="202">
        <f>VLOOKUP("H665N",Belimo!$A:$B,2,FALSE)</f>
        <v>1103</v>
      </c>
      <c r="I472" s="203">
        <f t="shared" si="42"/>
        <v>1893</v>
      </c>
      <c r="J472" s="204">
        <f t="shared" si="43"/>
        <v>153295.14000000001</v>
      </c>
    </row>
    <row r="473" spans="1:10" x14ac:dyDescent="0.3">
      <c r="A473" s="347"/>
      <c r="B473" s="348"/>
      <c r="C473" s="210" t="s">
        <v>757</v>
      </c>
      <c r="D473" s="210">
        <v>400</v>
      </c>
      <c r="E473" s="205" t="s">
        <v>306</v>
      </c>
      <c r="F473" s="201" t="s">
        <v>661</v>
      </c>
      <c r="G473" s="202">
        <f>VLOOKUP(E473,Belimo!$A:$B,2,FALSE)</f>
        <v>840</v>
      </c>
      <c r="H473" s="202">
        <f>VLOOKUP("H665N",Belimo!$A:$B,2,FALSE)</f>
        <v>1103</v>
      </c>
      <c r="I473" s="203">
        <f t="shared" si="42"/>
        <v>1943</v>
      </c>
      <c r="J473" s="204">
        <f t="shared" si="43"/>
        <v>157344.14000000001</v>
      </c>
    </row>
    <row r="474" spans="1:10" x14ac:dyDescent="0.3">
      <c r="A474" s="347"/>
      <c r="B474" s="348"/>
      <c r="C474" s="210" t="s">
        <v>757</v>
      </c>
      <c r="D474" s="210">
        <v>400</v>
      </c>
      <c r="E474" s="205" t="s">
        <v>304</v>
      </c>
      <c r="F474" s="201" t="s">
        <v>662</v>
      </c>
      <c r="G474" s="202">
        <f>VLOOKUP(E474,Belimo!$A:$B,2,FALSE)</f>
        <v>840</v>
      </c>
      <c r="H474" s="202">
        <f>VLOOKUP("H665N",Belimo!$A:$B,2,FALSE)</f>
        <v>1103</v>
      </c>
      <c r="I474" s="203">
        <f t="shared" si="42"/>
        <v>1943</v>
      </c>
      <c r="J474" s="204">
        <f t="shared" si="43"/>
        <v>157344.14000000001</v>
      </c>
    </row>
    <row r="475" spans="1:10" ht="15.75" x14ac:dyDescent="0.3">
      <c r="A475" s="335" t="s">
        <v>701</v>
      </c>
      <c r="B475" s="336"/>
      <c r="C475" s="336"/>
      <c r="D475" s="336"/>
      <c r="E475" s="336"/>
      <c r="F475" s="336"/>
      <c r="G475" s="336"/>
      <c r="H475" s="336"/>
      <c r="I475" s="336"/>
      <c r="J475" s="337"/>
    </row>
    <row r="476" spans="1:10" x14ac:dyDescent="0.3">
      <c r="A476" s="347" t="s">
        <v>758</v>
      </c>
      <c r="B476" s="348">
        <v>90</v>
      </c>
      <c r="C476" s="210" t="s">
        <v>758</v>
      </c>
      <c r="D476" s="210">
        <v>80</v>
      </c>
      <c r="E476" s="205" t="s">
        <v>670</v>
      </c>
      <c r="F476" s="201" t="s">
        <v>699</v>
      </c>
      <c r="G476" s="202">
        <f>VLOOKUP(E476,Belimo!$A:$B,2,FALSE)</f>
        <v>393</v>
      </c>
      <c r="H476" s="202">
        <f>VLOOKUP("H679N",Belimo!$A:$B,2,FALSE)</f>
        <v>1033</v>
      </c>
      <c r="I476" s="203">
        <f t="shared" ref="I476:I498" si="44">G476+H476</f>
        <v>1426</v>
      </c>
      <c r="J476" s="204">
        <f t="shared" si="43"/>
        <v>115477.48000000001</v>
      </c>
    </row>
    <row r="477" spans="1:10" x14ac:dyDescent="0.3">
      <c r="A477" s="347"/>
      <c r="B477" s="348"/>
      <c r="C477" s="210" t="s">
        <v>758</v>
      </c>
      <c r="D477" s="210">
        <v>80</v>
      </c>
      <c r="E477" s="205" t="s">
        <v>671</v>
      </c>
      <c r="F477" s="201" t="s">
        <v>698</v>
      </c>
      <c r="G477" s="202">
        <f>VLOOKUP(E477,Belimo!$A:$B,2,FALSE)</f>
        <v>393</v>
      </c>
      <c r="H477" s="202">
        <f>VLOOKUP("H679N",Belimo!$A:$B,2,FALSE)</f>
        <v>1033</v>
      </c>
      <c r="I477" s="203">
        <f t="shared" si="44"/>
        <v>1426</v>
      </c>
      <c r="J477" s="204">
        <f t="shared" si="43"/>
        <v>115477.48000000001</v>
      </c>
    </row>
    <row r="478" spans="1:10" x14ac:dyDescent="0.3">
      <c r="A478" s="347"/>
      <c r="B478" s="348"/>
      <c r="C478" s="210" t="s">
        <v>758</v>
      </c>
      <c r="D478" s="210">
        <v>80</v>
      </c>
      <c r="E478" s="205" t="s">
        <v>663</v>
      </c>
      <c r="F478" s="201" t="s">
        <v>664</v>
      </c>
      <c r="G478" s="202">
        <f>VLOOKUP(E478,Belimo!$A:$B,2,FALSE)</f>
        <v>419</v>
      </c>
      <c r="H478" s="202">
        <f>VLOOKUP("H679N",Belimo!$A:$B,2,FALSE)</f>
        <v>1033</v>
      </c>
      <c r="I478" s="203">
        <f t="shared" si="44"/>
        <v>1452</v>
      </c>
      <c r="J478" s="204">
        <f t="shared" si="43"/>
        <v>117582.96</v>
      </c>
    </row>
    <row r="479" spans="1:10" x14ac:dyDescent="0.3">
      <c r="A479" s="347"/>
      <c r="B479" s="348"/>
      <c r="C479" s="210" t="s">
        <v>758</v>
      </c>
      <c r="D479" s="210">
        <v>80</v>
      </c>
      <c r="E479" s="205" t="s">
        <v>672</v>
      </c>
      <c r="F479" s="201" t="s">
        <v>661</v>
      </c>
      <c r="G479" s="202">
        <f>VLOOKUP(E479,Belimo!$A:$B,2,FALSE)</f>
        <v>415</v>
      </c>
      <c r="H479" s="202">
        <f>VLOOKUP("H679N",Belimo!$A:$B,2,FALSE)</f>
        <v>1033</v>
      </c>
      <c r="I479" s="203">
        <f t="shared" si="44"/>
        <v>1448</v>
      </c>
      <c r="J479" s="204">
        <f t="shared" si="43"/>
        <v>117259.04000000001</v>
      </c>
    </row>
    <row r="480" spans="1:10" x14ac:dyDescent="0.3">
      <c r="A480" s="347"/>
      <c r="B480" s="348"/>
      <c r="C480" s="210" t="s">
        <v>758</v>
      </c>
      <c r="D480" s="210">
        <v>80</v>
      </c>
      <c r="E480" s="205" t="s">
        <v>673</v>
      </c>
      <c r="F480" s="201" t="s">
        <v>662</v>
      </c>
      <c r="G480" s="202">
        <f>VLOOKUP(E480,Belimo!$A:$B,2,FALSE)</f>
        <v>415</v>
      </c>
      <c r="H480" s="202">
        <f>VLOOKUP("H679N",Belimo!$A:$B,2,FALSE)</f>
        <v>1033</v>
      </c>
      <c r="I480" s="203">
        <f t="shared" si="44"/>
        <v>1448</v>
      </c>
      <c r="J480" s="204">
        <f t="shared" si="43"/>
        <v>117259.04000000001</v>
      </c>
    </row>
    <row r="481" spans="1:10" x14ac:dyDescent="0.3">
      <c r="A481" s="347"/>
      <c r="B481" s="348"/>
      <c r="C481" s="210" t="s">
        <v>758</v>
      </c>
      <c r="D481" s="210">
        <v>80</v>
      </c>
      <c r="E481" s="205" t="s">
        <v>665</v>
      </c>
      <c r="F481" s="201" t="s">
        <v>666</v>
      </c>
      <c r="G481" s="202">
        <f>VLOOKUP(E481,Belimo!$A:$B,2,FALSE)</f>
        <v>620</v>
      </c>
      <c r="H481" s="202">
        <f>VLOOKUP("H679N",Belimo!$A:$B,2,FALSE)</f>
        <v>1033</v>
      </c>
      <c r="I481" s="203">
        <f t="shared" si="44"/>
        <v>1653</v>
      </c>
      <c r="J481" s="204">
        <f t="shared" si="43"/>
        <v>133859.94</v>
      </c>
    </row>
    <row r="482" spans="1:10" x14ac:dyDescent="0.3">
      <c r="A482" s="347"/>
      <c r="B482" s="348"/>
      <c r="C482" s="210" t="s">
        <v>758</v>
      </c>
      <c r="D482" s="210">
        <v>80</v>
      </c>
      <c r="E482" s="205" t="s">
        <v>95</v>
      </c>
      <c r="F482" s="201" t="s">
        <v>667</v>
      </c>
      <c r="G482" s="202">
        <f>VLOOKUP(E482,Belimo!$A:$B,2,FALSE)</f>
        <v>636</v>
      </c>
      <c r="H482" s="202">
        <f>VLOOKUP("H679N",Belimo!$A:$B,2,FALSE)</f>
        <v>1033</v>
      </c>
      <c r="I482" s="203">
        <f t="shared" si="44"/>
        <v>1669</v>
      </c>
      <c r="J482" s="204">
        <f t="shared" si="43"/>
        <v>135155.62</v>
      </c>
    </row>
    <row r="483" spans="1:10" ht="30" x14ac:dyDescent="0.3">
      <c r="A483" s="347"/>
      <c r="B483" s="348"/>
      <c r="C483" s="210" t="s">
        <v>758</v>
      </c>
      <c r="D483" s="210">
        <v>80</v>
      </c>
      <c r="E483" s="205" t="s">
        <v>98</v>
      </c>
      <c r="F483" s="201" t="s">
        <v>668</v>
      </c>
      <c r="G483" s="202">
        <f>VLOOKUP(E483,Belimo!$A:$B,2,FALSE)</f>
        <v>665</v>
      </c>
      <c r="H483" s="202">
        <f>VLOOKUP("H679N",Belimo!$A:$B,2,FALSE)</f>
        <v>1033</v>
      </c>
      <c r="I483" s="203">
        <f t="shared" si="44"/>
        <v>1698</v>
      </c>
      <c r="J483" s="204">
        <f t="shared" si="43"/>
        <v>137504.04</v>
      </c>
    </row>
    <row r="484" spans="1:10" ht="30" x14ac:dyDescent="0.3">
      <c r="A484" s="347"/>
      <c r="B484" s="348"/>
      <c r="C484" s="210" t="s">
        <v>758</v>
      </c>
      <c r="D484" s="210">
        <v>80</v>
      </c>
      <c r="E484" s="205" t="s">
        <v>97</v>
      </c>
      <c r="F484" s="201" t="s">
        <v>669</v>
      </c>
      <c r="G484" s="202">
        <f>VLOOKUP(E484,Belimo!$A:$B,2,FALSE)</f>
        <v>665</v>
      </c>
      <c r="H484" s="202">
        <f>VLOOKUP("H679N",Belimo!$A:$B,2,FALSE)</f>
        <v>1033</v>
      </c>
      <c r="I484" s="203">
        <f t="shared" si="44"/>
        <v>1698</v>
      </c>
      <c r="J484" s="204">
        <f t="shared" si="43"/>
        <v>137504.04</v>
      </c>
    </row>
    <row r="485" spans="1:10" x14ac:dyDescent="0.3">
      <c r="A485" s="347"/>
      <c r="B485" s="348"/>
      <c r="C485" s="210" t="s">
        <v>758</v>
      </c>
      <c r="D485" s="210">
        <v>160</v>
      </c>
      <c r="E485" s="205" t="s">
        <v>104</v>
      </c>
      <c r="F485" s="201" t="s">
        <v>699</v>
      </c>
      <c r="G485" s="202">
        <f>VLOOKUP(E485,Belimo!$A:$B,2,FALSE)</f>
        <v>521</v>
      </c>
      <c r="H485" s="202">
        <f>VLOOKUP("H679N",Belimo!$A:$B,2,FALSE)</f>
        <v>1033</v>
      </c>
      <c r="I485" s="203">
        <f t="shared" si="44"/>
        <v>1554</v>
      </c>
      <c r="J485" s="204">
        <f t="shared" si="43"/>
        <v>125842.92000000001</v>
      </c>
    </row>
    <row r="486" spans="1:10" x14ac:dyDescent="0.3">
      <c r="A486" s="347"/>
      <c r="B486" s="348"/>
      <c r="C486" s="210" t="s">
        <v>758</v>
      </c>
      <c r="D486" s="210">
        <v>160</v>
      </c>
      <c r="E486" s="205" t="s">
        <v>102</v>
      </c>
      <c r="F486" s="201" t="s">
        <v>698</v>
      </c>
      <c r="G486" s="202">
        <f>VLOOKUP(E486,Belimo!$A:$B,2,FALSE)</f>
        <v>521</v>
      </c>
      <c r="H486" s="202">
        <f>VLOOKUP("H679N",Belimo!$A:$B,2,FALSE)</f>
        <v>1033</v>
      </c>
      <c r="I486" s="203">
        <f t="shared" si="44"/>
        <v>1554</v>
      </c>
      <c r="J486" s="204">
        <f t="shared" si="43"/>
        <v>125842.92000000001</v>
      </c>
    </row>
    <row r="487" spans="1:10" x14ac:dyDescent="0.3">
      <c r="A487" s="347"/>
      <c r="B487" s="348"/>
      <c r="C487" s="210" t="s">
        <v>758</v>
      </c>
      <c r="D487" s="210">
        <v>160</v>
      </c>
      <c r="E487" s="205" t="s">
        <v>108</v>
      </c>
      <c r="F487" s="201" t="s">
        <v>661</v>
      </c>
      <c r="G487" s="202">
        <f>VLOOKUP(E487,Belimo!$A:$B,2,FALSE)</f>
        <v>557</v>
      </c>
      <c r="H487" s="202">
        <f>VLOOKUP("H679N",Belimo!$A:$B,2,FALSE)</f>
        <v>1033</v>
      </c>
      <c r="I487" s="203">
        <f t="shared" si="44"/>
        <v>1590</v>
      </c>
      <c r="J487" s="204">
        <f t="shared" si="43"/>
        <v>128758.20000000001</v>
      </c>
    </row>
    <row r="488" spans="1:10" x14ac:dyDescent="0.3">
      <c r="A488" s="347"/>
      <c r="B488" s="348"/>
      <c r="C488" s="210" t="s">
        <v>758</v>
      </c>
      <c r="D488" s="210">
        <v>160</v>
      </c>
      <c r="E488" s="205" t="s">
        <v>106</v>
      </c>
      <c r="F488" s="201" t="s">
        <v>662</v>
      </c>
      <c r="G488" s="202">
        <f>VLOOKUP(E488,Belimo!$A:$B,2,FALSE)</f>
        <v>557</v>
      </c>
      <c r="H488" s="202">
        <f>VLOOKUP("H679N",Belimo!$A:$B,2,FALSE)</f>
        <v>1033</v>
      </c>
      <c r="I488" s="203">
        <f t="shared" si="44"/>
        <v>1590</v>
      </c>
      <c r="J488" s="204">
        <f t="shared" si="43"/>
        <v>128758.20000000001</v>
      </c>
    </row>
    <row r="489" spans="1:10" x14ac:dyDescent="0.3">
      <c r="A489" s="347" t="s">
        <v>759</v>
      </c>
      <c r="B489" s="348">
        <v>100</v>
      </c>
      <c r="C489" s="210" t="s">
        <v>759</v>
      </c>
      <c r="D489" s="210">
        <v>250</v>
      </c>
      <c r="E489" s="205" t="s">
        <v>295</v>
      </c>
      <c r="F489" s="201" t="s">
        <v>373</v>
      </c>
      <c r="G489" s="202">
        <f>VLOOKUP(E489,Belimo!$A:$B,2,FALSE)</f>
        <v>1246</v>
      </c>
      <c r="H489" s="202">
        <f>VLOOKUP("H680N",Belimo!$A:$B,2,FALSE)</f>
        <v>1290</v>
      </c>
      <c r="I489" s="203">
        <f t="shared" si="44"/>
        <v>2536</v>
      </c>
      <c r="J489" s="204">
        <f t="shared" si="43"/>
        <v>205365.28</v>
      </c>
    </row>
    <row r="490" spans="1:10" x14ac:dyDescent="0.3">
      <c r="A490" s="347"/>
      <c r="B490" s="348"/>
      <c r="C490" s="210" t="s">
        <v>759</v>
      </c>
      <c r="D490" s="210">
        <v>250</v>
      </c>
      <c r="E490" s="205" t="s">
        <v>374</v>
      </c>
      <c r="F490" s="201" t="s">
        <v>666</v>
      </c>
      <c r="G490" s="202">
        <f>VLOOKUP(E490,Belimo!$A:$B,2,FALSE)</f>
        <v>1243</v>
      </c>
      <c r="H490" s="202">
        <f>VLOOKUP("H680N",Belimo!$A:$B,2,FALSE)</f>
        <v>1290</v>
      </c>
      <c r="I490" s="203">
        <f t="shared" si="44"/>
        <v>2533</v>
      </c>
      <c r="J490" s="204">
        <f t="shared" si="43"/>
        <v>205122.34</v>
      </c>
    </row>
    <row r="491" spans="1:10" ht="30" x14ac:dyDescent="0.3">
      <c r="A491" s="347"/>
      <c r="B491" s="348"/>
      <c r="C491" s="210" t="s">
        <v>759</v>
      </c>
      <c r="D491" s="210">
        <v>250</v>
      </c>
      <c r="E491" s="205" t="s">
        <v>298</v>
      </c>
      <c r="F491" s="201" t="s">
        <v>668</v>
      </c>
      <c r="G491" s="202">
        <f>VLOOKUP(E491,Belimo!$A:$B,2,FALSE)</f>
        <v>1305</v>
      </c>
      <c r="H491" s="202">
        <f>VLOOKUP("H680N",Belimo!$A:$B,2,FALSE)</f>
        <v>1290</v>
      </c>
      <c r="I491" s="203">
        <f t="shared" si="44"/>
        <v>2595</v>
      </c>
      <c r="J491" s="204">
        <f t="shared" si="43"/>
        <v>210143.1</v>
      </c>
    </row>
    <row r="492" spans="1:10" ht="30" x14ac:dyDescent="0.3">
      <c r="A492" s="347"/>
      <c r="B492" s="348"/>
      <c r="C492" s="210" t="s">
        <v>759</v>
      </c>
      <c r="D492" s="210">
        <v>250</v>
      </c>
      <c r="E492" s="205" t="s">
        <v>297</v>
      </c>
      <c r="F492" s="201" t="s">
        <v>669</v>
      </c>
      <c r="G492" s="202">
        <f>VLOOKUP(E492,Belimo!$A:$B,2,FALSE)</f>
        <v>1305</v>
      </c>
      <c r="H492" s="202">
        <f>VLOOKUP("H680N",Belimo!$A:$B,2,FALSE)</f>
        <v>1290</v>
      </c>
      <c r="I492" s="203">
        <f t="shared" si="44"/>
        <v>2595</v>
      </c>
      <c r="J492" s="204">
        <f t="shared" si="43"/>
        <v>210143.1</v>
      </c>
    </row>
    <row r="493" spans="1:10" x14ac:dyDescent="0.3">
      <c r="A493" s="347"/>
      <c r="B493" s="348"/>
      <c r="C493" s="210" t="s">
        <v>759</v>
      </c>
      <c r="D493" s="210">
        <v>350</v>
      </c>
      <c r="E493" s="205" t="s">
        <v>302</v>
      </c>
      <c r="F493" s="201" t="s">
        <v>699</v>
      </c>
      <c r="G493" s="202">
        <f>VLOOKUP(E493,Belimo!$A:$B,2,FALSE)</f>
        <v>790</v>
      </c>
      <c r="H493" s="202">
        <f>VLOOKUP("H680N",Belimo!$A:$B,2,FALSE)</f>
        <v>1290</v>
      </c>
      <c r="I493" s="203">
        <f t="shared" si="44"/>
        <v>2080</v>
      </c>
      <c r="J493" s="204">
        <f t="shared" si="43"/>
        <v>168438.39999999999</v>
      </c>
    </row>
    <row r="494" spans="1:10" x14ac:dyDescent="0.3">
      <c r="A494" s="347"/>
      <c r="B494" s="348"/>
      <c r="C494" s="210" t="s">
        <v>759</v>
      </c>
      <c r="D494" s="210">
        <v>350</v>
      </c>
      <c r="E494" s="205" t="s">
        <v>300</v>
      </c>
      <c r="F494" s="201" t="s">
        <v>698</v>
      </c>
      <c r="G494" s="202">
        <f>VLOOKUP(E494,Belimo!$A:$B,2,FALSE)</f>
        <v>790</v>
      </c>
      <c r="H494" s="202">
        <f>VLOOKUP("H680N",Belimo!$A:$B,2,FALSE)</f>
        <v>1290</v>
      </c>
      <c r="I494" s="203">
        <f t="shared" si="44"/>
        <v>2080</v>
      </c>
      <c r="J494" s="204">
        <f t="shared" si="43"/>
        <v>168438.39999999999</v>
      </c>
    </row>
    <row r="495" spans="1:10" x14ac:dyDescent="0.3">
      <c r="A495" s="347"/>
      <c r="B495" s="348"/>
      <c r="C495" s="210" t="s">
        <v>759</v>
      </c>
      <c r="D495" s="210">
        <v>350</v>
      </c>
      <c r="E495" s="205" t="s">
        <v>306</v>
      </c>
      <c r="F495" s="201" t="s">
        <v>661</v>
      </c>
      <c r="G495" s="202">
        <f>VLOOKUP(E495,Belimo!$A:$B,2,FALSE)</f>
        <v>840</v>
      </c>
      <c r="H495" s="202">
        <f>VLOOKUP("H680N",Belimo!$A:$B,2,FALSE)</f>
        <v>1290</v>
      </c>
      <c r="I495" s="203">
        <f t="shared" si="44"/>
        <v>2130</v>
      </c>
      <c r="J495" s="204">
        <f t="shared" si="43"/>
        <v>172487.4</v>
      </c>
    </row>
    <row r="496" spans="1:10" x14ac:dyDescent="0.3">
      <c r="A496" s="362"/>
      <c r="B496" s="363"/>
      <c r="C496" s="210" t="s">
        <v>759</v>
      </c>
      <c r="D496" s="210">
        <v>350</v>
      </c>
      <c r="E496" s="205" t="s">
        <v>304</v>
      </c>
      <c r="F496" s="201" t="s">
        <v>662</v>
      </c>
      <c r="G496" s="202">
        <f>VLOOKUP(E496,Belimo!$A:$B,2,FALSE)</f>
        <v>840</v>
      </c>
      <c r="H496" s="202">
        <f>VLOOKUP("H680N",Belimo!$A:$B,2,FALSE)</f>
        <v>1290</v>
      </c>
      <c r="I496" s="203">
        <f t="shared" si="44"/>
        <v>2130</v>
      </c>
      <c r="J496" s="204">
        <f t="shared" si="43"/>
        <v>172487.4</v>
      </c>
    </row>
    <row r="497" spans="1:10" x14ac:dyDescent="0.3">
      <c r="A497" s="362"/>
      <c r="B497" s="363"/>
      <c r="C497" s="210" t="s">
        <v>759</v>
      </c>
      <c r="D497" s="210">
        <v>350</v>
      </c>
      <c r="E497" s="205" t="s">
        <v>313</v>
      </c>
      <c r="F497" s="201" t="s">
        <v>661</v>
      </c>
      <c r="G497" s="202">
        <f>VLOOKUP(E497,Belimo!$A:$B,2,FALSE)</f>
        <v>1088</v>
      </c>
      <c r="H497" s="202">
        <f>VLOOKUP("H680N",Belimo!$A:$B,2,FALSE)</f>
        <v>1290</v>
      </c>
      <c r="I497" s="203">
        <f t="shared" si="44"/>
        <v>2378</v>
      </c>
      <c r="J497" s="204">
        <f t="shared" si="43"/>
        <v>192570.44</v>
      </c>
    </row>
    <row r="498" spans="1:10" x14ac:dyDescent="0.3">
      <c r="A498" s="362"/>
      <c r="B498" s="363"/>
      <c r="C498" s="210" t="s">
        <v>759</v>
      </c>
      <c r="D498" s="210">
        <v>350</v>
      </c>
      <c r="E498" s="200" t="s">
        <v>311</v>
      </c>
      <c r="F498" s="201" t="s">
        <v>662</v>
      </c>
      <c r="G498" s="202">
        <f>VLOOKUP(E498,Belimo!$A:$B,2,FALSE)</f>
        <v>1088</v>
      </c>
      <c r="H498" s="202">
        <f>VLOOKUP("H680N",Belimo!$A:$B,2,FALSE)</f>
        <v>1290</v>
      </c>
      <c r="I498" s="203">
        <f t="shared" si="44"/>
        <v>2378</v>
      </c>
      <c r="J498" s="204">
        <f t="shared" si="43"/>
        <v>192570.44</v>
      </c>
    </row>
    <row r="499" spans="1:10" ht="15.75" x14ac:dyDescent="0.3">
      <c r="A499" s="335" t="s">
        <v>702</v>
      </c>
      <c r="B499" s="336"/>
      <c r="C499" s="336"/>
      <c r="D499" s="336"/>
      <c r="E499" s="336"/>
      <c r="F499" s="336"/>
      <c r="G499" s="336"/>
      <c r="H499" s="336"/>
      <c r="I499" s="336"/>
      <c r="J499" s="337"/>
    </row>
    <row r="500" spans="1:10" x14ac:dyDescent="0.3">
      <c r="A500" s="347" t="s">
        <v>760</v>
      </c>
      <c r="B500" s="348">
        <v>145</v>
      </c>
      <c r="C500" s="210" t="s">
        <v>760</v>
      </c>
      <c r="D500" s="210">
        <v>150</v>
      </c>
      <c r="E500" s="205" t="s">
        <v>295</v>
      </c>
      <c r="F500" s="201" t="s">
        <v>373</v>
      </c>
      <c r="G500" s="202">
        <f>VLOOKUP(E500,Belimo!$A:$B,2,FALSE)</f>
        <v>1246</v>
      </c>
      <c r="H500" s="202">
        <f>VLOOKUP("H6100N",Belimo!$A:$B,2,FALSE)</f>
        <v>1558</v>
      </c>
      <c r="I500" s="203">
        <f t="shared" ref="I500:I509" si="45">G500+H500</f>
        <v>2804</v>
      </c>
      <c r="J500" s="204">
        <f t="shared" si="43"/>
        <v>227067.92</v>
      </c>
    </row>
    <row r="501" spans="1:10" x14ac:dyDescent="0.3">
      <c r="A501" s="347"/>
      <c r="B501" s="348"/>
      <c r="C501" s="210" t="s">
        <v>760</v>
      </c>
      <c r="D501" s="210">
        <v>150</v>
      </c>
      <c r="E501" s="205" t="s">
        <v>374</v>
      </c>
      <c r="F501" s="201" t="s">
        <v>666</v>
      </c>
      <c r="G501" s="202">
        <f>VLOOKUP(E501,Belimo!$A:$B,2,FALSE)</f>
        <v>1243</v>
      </c>
      <c r="H501" s="202">
        <f>VLOOKUP("H6100N",Belimo!$A:$B,2,FALSE)</f>
        <v>1558</v>
      </c>
      <c r="I501" s="203">
        <f t="shared" si="45"/>
        <v>2801</v>
      </c>
      <c r="J501" s="204">
        <f t="shared" si="43"/>
        <v>226824.98</v>
      </c>
    </row>
    <row r="502" spans="1:10" ht="30" x14ac:dyDescent="0.3">
      <c r="A502" s="347"/>
      <c r="B502" s="348"/>
      <c r="C502" s="210" t="s">
        <v>760</v>
      </c>
      <c r="D502" s="210">
        <v>150</v>
      </c>
      <c r="E502" s="205" t="s">
        <v>298</v>
      </c>
      <c r="F502" s="201" t="s">
        <v>668</v>
      </c>
      <c r="G502" s="202">
        <f>VLOOKUP(E502,Belimo!$A:$B,2,FALSE)</f>
        <v>1305</v>
      </c>
      <c r="H502" s="202">
        <f>VLOOKUP("H6100N",Belimo!$A:$B,2,FALSE)</f>
        <v>1558</v>
      </c>
      <c r="I502" s="203">
        <f t="shared" si="45"/>
        <v>2863</v>
      </c>
      <c r="J502" s="204">
        <f t="shared" si="43"/>
        <v>231845.74000000002</v>
      </c>
    </row>
    <row r="503" spans="1:10" ht="30" x14ac:dyDescent="0.3">
      <c r="A503" s="347"/>
      <c r="B503" s="348"/>
      <c r="C503" s="210" t="s">
        <v>760</v>
      </c>
      <c r="D503" s="210">
        <v>150</v>
      </c>
      <c r="E503" s="205" t="s">
        <v>297</v>
      </c>
      <c r="F503" s="201" t="s">
        <v>669</v>
      </c>
      <c r="G503" s="202">
        <f>VLOOKUP(E503,Belimo!$A:$B,2,FALSE)</f>
        <v>1305</v>
      </c>
      <c r="H503" s="202">
        <f>VLOOKUP("H6100N",Belimo!$A:$B,2,FALSE)</f>
        <v>1558</v>
      </c>
      <c r="I503" s="203">
        <f t="shared" si="45"/>
        <v>2863</v>
      </c>
      <c r="J503" s="204">
        <f t="shared" si="43"/>
        <v>231845.74000000002</v>
      </c>
    </row>
    <row r="504" spans="1:10" x14ac:dyDescent="0.3">
      <c r="A504" s="347"/>
      <c r="B504" s="348"/>
      <c r="C504" s="210" t="s">
        <v>760</v>
      </c>
      <c r="D504" s="210">
        <v>200</v>
      </c>
      <c r="E504" s="205" t="s">
        <v>302</v>
      </c>
      <c r="F504" s="201" t="s">
        <v>699</v>
      </c>
      <c r="G504" s="202">
        <f>VLOOKUP(E504,Belimo!$A:$B,2,FALSE)</f>
        <v>790</v>
      </c>
      <c r="H504" s="202">
        <f>VLOOKUP("H6100N",Belimo!$A:$B,2,FALSE)</f>
        <v>1558</v>
      </c>
      <c r="I504" s="203">
        <f t="shared" si="45"/>
        <v>2348</v>
      </c>
      <c r="J504" s="204">
        <f t="shared" si="43"/>
        <v>190141.04</v>
      </c>
    </row>
    <row r="505" spans="1:10" x14ac:dyDescent="0.3">
      <c r="A505" s="347"/>
      <c r="B505" s="348"/>
      <c r="C505" s="210" t="s">
        <v>760</v>
      </c>
      <c r="D505" s="210">
        <v>200</v>
      </c>
      <c r="E505" s="205" t="s">
        <v>300</v>
      </c>
      <c r="F505" s="201" t="s">
        <v>698</v>
      </c>
      <c r="G505" s="202">
        <f>VLOOKUP(E505,Belimo!$A:$B,2,FALSE)</f>
        <v>790</v>
      </c>
      <c r="H505" s="202">
        <f>VLOOKUP("H6100N",Belimo!$A:$B,2,FALSE)</f>
        <v>1558</v>
      </c>
      <c r="I505" s="203">
        <f t="shared" si="45"/>
        <v>2348</v>
      </c>
      <c r="J505" s="204">
        <f t="shared" si="43"/>
        <v>190141.04</v>
      </c>
    </row>
    <row r="506" spans="1:10" x14ac:dyDescent="0.3">
      <c r="A506" s="347"/>
      <c r="B506" s="348"/>
      <c r="C506" s="210" t="s">
        <v>760</v>
      </c>
      <c r="D506" s="210">
        <v>200</v>
      </c>
      <c r="E506" s="205" t="s">
        <v>306</v>
      </c>
      <c r="F506" s="201" t="s">
        <v>661</v>
      </c>
      <c r="G506" s="202">
        <f>VLOOKUP(E506,Belimo!$A:$B,2,FALSE)</f>
        <v>840</v>
      </c>
      <c r="H506" s="202">
        <f>VLOOKUP("H6100N",Belimo!$A:$B,2,FALSE)</f>
        <v>1558</v>
      </c>
      <c r="I506" s="203">
        <f t="shared" si="45"/>
        <v>2398</v>
      </c>
      <c r="J506" s="204">
        <f t="shared" si="43"/>
        <v>194190.04</v>
      </c>
    </row>
    <row r="507" spans="1:10" x14ac:dyDescent="0.3">
      <c r="A507" s="347"/>
      <c r="B507" s="348"/>
      <c r="C507" s="210" t="s">
        <v>760</v>
      </c>
      <c r="D507" s="210">
        <v>200</v>
      </c>
      <c r="E507" s="205" t="s">
        <v>304</v>
      </c>
      <c r="F507" s="201" t="s">
        <v>662</v>
      </c>
      <c r="G507" s="202">
        <f>VLOOKUP(E507,Belimo!$A:$B,2,FALSE)</f>
        <v>840</v>
      </c>
      <c r="H507" s="202">
        <f>VLOOKUP("H6100N",Belimo!$A:$B,2,FALSE)</f>
        <v>1558</v>
      </c>
      <c r="I507" s="203">
        <f t="shared" si="45"/>
        <v>2398</v>
      </c>
      <c r="J507" s="204">
        <f t="shared" si="43"/>
        <v>194190.04</v>
      </c>
    </row>
    <row r="508" spans="1:10" x14ac:dyDescent="0.3">
      <c r="A508" s="362"/>
      <c r="B508" s="363"/>
      <c r="C508" s="210" t="s">
        <v>760</v>
      </c>
      <c r="D508" s="212">
        <v>400</v>
      </c>
      <c r="E508" s="205" t="s">
        <v>313</v>
      </c>
      <c r="F508" s="201" t="s">
        <v>661</v>
      </c>
      <c r="G508" s="202">
        <f>VLOOKUP(E508,Belimo!$A:$B,2,FALSE)</f>
        <v>1088</v>
      </c>
      <c r="H508" s="202">
        <f>VLOOKUP("H6100N",Belimo!$A:$B,2,FALSE)</f>
        <v>1558</v>
      </c>
      <c r="I508" s="203">
        <f t="shared" si="45"/>
        <v>2646</v>
      </c>
      <c r="J508" s="204">
        <f t="shared" si="43"/>
        <v>214273.08000000002</v>
      </c>
    </row>
    <row r="509" spans="1:10" x14ac:dyDescent="0.3">
      <c r="A509" s="362"/>
      <c r="B509" s="363"/>
      <c r="C509" s="210" t="s">
        <v>760</v>
      </c>
      <c r="D509" s="212">
        <v>400</v>
      </c>
      <c r="E509" s="200" t="s">
        <v>311</v>
      </c>
      <c r="F509" s="201" t="s">
        <v>662</v>
      </c>
      <c r="G509" s="202">
        <f>VLOOKUP(E509,Belimo!$A:$B,2,FALSE)</f>
        <v>1088</v>
      </c>
      <c r="H509" s="202">
        <f>VLOOKUP("H6100N",Belimo!$A:$B,2,FALSE)</f>
        <v>1558</v>
      </c>
      <c r="I509" s="203">
        <f t="shared" si="45"/>
        <v>2646</v>
      </c>
      <c r="J509" s="204">
        <f t="shared" si="43"/>
        <v>214273.08000000002</v>
      </c>
    </row>
    <row r="510" spans="1:10" ht="52.5" customHeight="1" x14ac:dyDescent="0.3">
      <c r="A510" s="332" t="s">
        <v>907</v>
      </c>
      <c r="B510" s="333"/>
      <c r="C510" s="333"/>
      <c r="D510" s="333"/>
      <c r="E510" s="333"/>
      <c r="F510" s="333"/>
      <c r="G510" s="333"/>
      <c r="H510" s="333"/>
      <c r="I510" s="333"/>
      <c r="J510" s="334"/>
    </row>
    <row r="511" spans="1:10" ht="15.75" x14ac:dyDescent="0.3">
      <c r="A511" s="335" t="s">
        <v>391</v>
      </c>
      <c r="B511" s="336"/>
      <c r="C511" s="336"/>
      <c r="D511" s="336"/>
      <c r="E511" s="336"/>
      <c r="F511" s="336"/>
      <c r="G511" s="336"/>
      <c r="H511" s="336"/>
      <c r="I511" s="336"/>
      <c r="J511" s="337"/>
    </row>
    <row r="512" spans="1:10" ht="15" customHeight="1" x14ac:dyDescent="0.3">
      <c r="A512" s="340" t="s">
        <v>1476</v>
      </c>
      <c r="B512" s="360" t="s">
        <v>908</v>
      </c>
      <c r="C512" s="199" t="s">
        <v>879</v>
      </c>
      <c r="D512" s="210">
        <v>400</v>
      </c>
      <c r="E512" s="200" t="s">
        <v>86</v>
      </c>
      <c r="F512" s="201" t="s">
        <v>699</v>
      </c>
      <c r="G512" s="202">
        <f>VLOOKUP(E512,Belimo!$A:$B,2,FALSE)</f>
        <v>296</v>
      </c>
      <c r="H512" s="202">
        <f>VLOOKUP("H711N",Belimo!$A:$B,2,FALSE)</f>
        <v>339</v>
      </c>
      <c r="I512" s="203">
        <f t="shared" ref="I512:I520" si="46">G512+H512</f>
        <v>635</v>
      </c>
      <c r="J512" s="204">
        <f t="shared" si="43"/>
        <v>51422.3</v>
      </c>
    </row>
    <row r="513" spans="1:10" ht="15" customHeight="1" x14ac:dyDescent="0.3">
      <c r="A513" s="341"/>
      <c r="B513" s="361"/>
      <c r="C513" s="199" t="s">
        <v>879</v>
      </c>
      <c r="D513" s="210">
        <v>400</v>
      </c>
      <c r="E513" s="205" t="s">
        <v>85</v>
      </c>
      <c r="F513" s="201" t="s">
        <v>698</v>
      </c>
      <c r="G513" s="202">
        <f>VLOOKUP(E513,Belimo!$A:$B,2,FALSE)</f>
        <v>296</v>
      </c>
      <c r="H513" s="202">
        <f>VLOOKUP("H711N",Belimo!$A:$B,2,FALSE)</f>
        <v>339</v>
      </c>
      <c r="I513" s="203">
        <f t="shared" si="46"/>
        <v>635</v>
      </c>
      <c r="J513" s="204">
        <f t="shared" si="43"/>
        <v>51422.3</v>
      </c>
    </row>
    <row r="514" spans="1:10" ht="15" customHeight="1" x14ac:dyDescent="0.3">
      <c r="A514" s="341"/>
      <c r="B514" s="361"/>
      <c r="C514" s="199" t="s">
        <v>879</v>
      </c>
      <c r="D514" s="210">
        <v>400</v>
      </c>
      <c r="E514" s="205" t="s">
        <v>90</v>
      </c>
      <c r="F514" s="201" t="s">
        <v>661</v>
      </c>
      <c r="G514" s="202">
        <f>VLOOKUP(E514,Belimo!$A:$B,2,FALSE)</f>
        <v>313</v>
      </c>
      <c r="H514" s="202">
        <f>VLOOKUP("H711N",Belimo!$A:$B,2,FALSE)</f>
        <v>339</v>
      </c>
      <c r="I514" s="203">
        <f t="shared" si="46"/>
        <v>652</v>
      </c>
      <c r="J514" s="204">
        <f t="shared" si="43"/>
        <v>52798.96</v>
      </c>
    </row>
    <row r="515" spans="1:10" ht="15" customHeight="1" x14ac:dyDescent="0.3">
      <c r="A515" s="341"/>
      <c r="B515" s="361"/>
      <c r="C515" s="199" t="s">
        <v>879</v>
      </c>
      <c r="D515" s="210">
        <v>400</v>
      </c>
      <c r="E515" s="205" t="s">
        <v>88</v>
      </c>
      <c r="F515" s="201" t="s">
        <v>662</v>
      </c>
      <c r="G515" s="202">
        <f>VLOOKUP(E515,Belimo!$A:$B,2,FALSE)</f>
        <v>313</v>
      </c>
      <c r="H515" s="202">
        <f>VLOOKUP("H711N",Belimo!$A:$B,2,FALSE)</f>
        <v>339</v>
      </c>
      <c r="I515" s="203">
        <f t="shared" si="46"/>
        <v>652</v>
      </c>
      <c r="J515" s="204">
        <f t="shared" si="43"/>
        <v>52798.96</v>
      </c>
    </row>
    <row r="516" spans="1:10" ht="15" customHeight="1" x14ac:dyDescent="0.3">
      <c r="A516" s="341"/>
      <c r="B516" s="361"/>
      <c r="C516" s="199" t="s">
        <v>879</v>
      </c>
      <c r="D516" s="210">
        <v>400</v>
      </c>
      <c r="E516" s="205" t="s">
        <v>663</v>
      </c>
      <c r="F516" s="201" t="s">
        <v>664</v>
      </c>
      <c r="G516" s="202">
        <f>VLOOKUP(E516,Belimo!$A:$B,2,FALSE)</f>
        <v>419</v>
      </c>
      <c r="H516" s="202">
        <f>VLOOKUP("H711N",Belimo!$A:$B,2,FALSE)</f>
        <v>339</v>
      </c>
      <c r="I516" s="203">
        <f t="shared" si="46"/>
        <v>758</v>
      </c>
      <c r="J516" s="204">
        <f t="shared" si="43"/>
        <v>61382.840000000004</v>
      </c>
    </row>
    <row r="517" spans="1:10" ht="15" customHeight="1" x14ac:dyDescent="0.3">
      <c r="A517" s="341" t="s">
        <v>63</v>
      </c>
      <c r="B517" s="361"/>
      <c r="C517" s="199" t="s">
        <v>879</v>
      </c>
      <c r="D517" s="210">
        <v>400</v>
      </c>
      <c r="E517" s="205" t="s">
        <v>665</v>
      </c>
      <c r="F517" s="201" t="s">
        <v>666</v>
      </c>
      <c r="G517" s="202">
        <f>VLOOKUP(E517,Belimo!$A:$B,2,FALSE)</f>
        <v>620</v>
      </c>
      <c r="H517" s="202">
        <f>VLOOKUP("H711N",Belimo!$A:$B,2,FALSE)</f>
        <v>339</v>
      </c>
      <c r="I517" s="203">
        <f t="shared" si="46"/>
        <v>959</v>
      </c>
      <c r="J517" s="204">
        <f t="shared" si="43"/>
        <v>77659.820000000007</v>
      </c>
    </row>
    <row r="518" spans="1:10" ht="15" customHeight="1" x14ac:dyDescent="0.3">
      <c r="A518" s="341" t="s">
        <v>749</v>
      </c>
      <c r="B518" s="361"/>
      <c r="C518" s="199" t="s">
        <v>879</v>
      </c>
      <c r="D518" s="210">
        <v>400</v>
      </c>
      <c r="E518" s="205" t="s">
        <v>95</v>
      </c>
      <c r="F518" s="201" t="s">
        <v>667</v>
      </c>
      <c r="G518" s="202">
        <f>VLOOKUP(E518,Belimo!$A:$B,2,FALSE)</f>
        <v>636</v>
      </c>
      <c r="H518" s="202">
        <f>VLOOKUP("H711N",Belimo!$A:$B,2,FALSE)</f>
        <v>339</v>
      </c>
      <c r="I518" s="203">
        <f t="shared" si="46"/>
        <v>975</v>
      </c>
      <c r="J518" s="204">
        <f t="shared" si="43"/>
        <v>78955.5</v>
      </c>
    </row>
    <row r="519" spans="1:10" ht="15" customHeight="1" x14ac:dyDescent="0.3">
      <c r="A519" s="341" t="s">
        <v>64</v>
      </c>
      <c r="B519" s="361"/>
      <c r="C519" s="199" t="s">
        <v>879</v>
      </c>
      <c r="D519" s="210">
        <v>400</v>
      </c>
      <c r="E519" s="205" t="s">
        <v>98</v>
      </c>
      <c r="F519" s="201" t="s">
        <v>668</v>
      </c>
      <c r="G519" s="202">
        <f>VLOOKUP(E519,Belimo!$A:$B,2,FALSE)</f>
        <v>665</v>
      </c>
      <c r="H519" s="202">
        <f>VLOOKUP("H711N",Belimo!$A:$B,2,FALSE)</f>
        <v>339</v>
      </c>
      <c r="I519" s="203">
        <f t="shared" si="46"/>
        <v>1004</v>
      </c>
      <c r="J519" s="204">
        <f t="shared" si="43"/>
        <v>81303.92</v>
      </c>
    </row>
    <row r="520" spans="1:10" ht="15" customHeight="1" x14ac:dyDescent="0.3">
      <c r="A520" s="341" t="s">
        <v>750</v>
      </c>
      <c r="B520" s="361"/>
      <c r="C520" s="199" t="s">
        <v>879</v>
      </c>
      <c r="D520" s="210">
        <v>400</v>
      </c>
      <c r="E520" s="205" t="s">
        <v>97</v>
      </c>
      <c r="F520" s="201" t="s">
        <v>669</v>
      </c>
      <c r="G520" s="202">
        <f>VLOOKUP(E520,Belimo!$A:$B,2,FALSE)</f>
        <v>665</v>
      </c>
      <c r="H520" s="202">
        <f>VLOOKUP("H711N",Belimo!$A:$B,2,FALSE)</f>
        <v>339</v>
      </c>
      <c r="I520" s="203">
        <f t="shared" si="46"/>
        <v>1004</v>
      </c>
      <c r="J520" s="204">
        <f t="shared" ref="J520:J578" si="47">$I$7*I520</f>
        <v>81303.92</v>
      </c>
    </row>
    <row r="521" spans="1:10" ht="15.75" x14ac:dyDescent="0.3">
      <c r="A521" s="335" t="s">
        <v>392</v>
      </c>
      <c r="B521" s="336"/>
      <c r="C521" s="336"/>
      <c r="D521" s="336"/>
      <c r="E521" s="336"/>
      <c r="F521" s="336"/>
      <c r="G521" s="336"/>
      <c r="H521" s="336"/>
      <c r="I521" s="336"/>
      <c r="J521" s="337"/>
    </row>
    <row r="522" spans="1:10" x14ac:dyDescent="0.3">
      <c r="A522" s="347" t="s">
        <v>761</v>
      </c>
      <c r="B522" s="348">
        <v>6.3</v>
      </c>
      <c r="C522" s="210" t="s">
        <v>761</v>
      </c>
      <c r="D522" s="210">
        <v>400</v>
      </c>
      <c r="E522" s="200" t="s">
        <v>86</v>
      </c>
      <c r="F522" s="201" t="s">
        <v>699</v>
      </c>
      <c r="G522" s="202">
        <f>VLOOKUP(E522,Belimo!$A:$B,2,FALSE)</f>
        <v>296</v>
      </c>
      <c r="H522" s="202">
        <f>VLOOKUP("H720N",Belimo!$A:$B,2,FALSE)</f>
        <v>361</v>
      </c>
      <c r="I522" s="203">
        <f t="shared" ref="I522:I530" si="48">G522+H522</f>
        <v>657</v>
      </c>
      <c r="J522" s="204">
        <f t="shared" si="47"/>
        <v>53203.86</v>
      </c>
    </row>
    <row r="523" spans="1:10" x14ac:dyDescent="0.3">
      <c r="A523" s="347"/>
      <c r="B523" s="348"/>
      <c r="C523" s="210" t="s">
        <v>761</v>
      </c>
      <c r="D523" s="210">
        <v>400</v>
      </c>
      <c r="E523" s="205" t="s">
        <v>85</v>
      </c>
      <c r="F523" s="201" t="s">
        <v>698</v>
      </c>
      <c r="G523" s="202">
        <f>VLOOKUP(E523,Belimo!$A:$B,2,FALSE)</f>
        <v>296</v>
      </c>
      <c r="H523" s="202">
        <f>VLOOKUP("H720N",Belimo!$A:$B,2,FALSE)</f>
        <v>361</v>
      </c>
      <c r="I523" s="203">
        <f t="shared" si="48"/>
        <v>657</v>
      </c>
      <c r="J523" s="204">
        <f t="shared" si="47"/>
        <v>53203.86</v>
      </c>
    </row>
    <row r="524" spans="1:10" x14ac:dyDescent="0.3">
      <c r="A524" s="347"/>
      <c r="B524" s="348"/>
      <c r="C524" s="210" t="s">
        <v>761</v>
      </c>
      <c r="D524" s="210">
        <v>400</v>
      </c>
      <c r="E524" s="205" t="s">
        <v>90</v>
      </c>
      <c r="F524" s="201" t="s">
        <v>661</v>
      </c>
      <c r="G524" s="202">
        <f>VLOOKUP(E524,Belimo!$A:$B,2,FALSE)</f>
        <v>313</v>
      </c>
      <c r="H524" s="202">
        <f>VLOOKUP("H720N",Belimo!$A:$B,2,FALSE)</f>
        <v>361</v>
      </c>
      <c r="I524" s="203">
        <f t="shared" si="48"/>
        <v>674</v>
      </c>
      <c r="J524" s="204">
        <f t="shared" si="47"/>
        <v>54580.520000000004</v>
      </c>
    </row>
    <row r="525" spans="1:10" x14ac:dyDescent="0.3">
      <c r="A525" s="347"/>
      <c r="B525" s="348"/>
      <c r="C525" s="210" t="s">
        <v>761</v>
      </c>
      <c r="D525" s="210">
        <v>400</v>
      </c>
      <c r="E525" s="205" t="s">
        <v>88</v>
      </c>
      <c r="F525" s="201" t="s">
        <v>662</v>
      </c>
      <c r="G525" s="202">
        <f>VLOOKUP(E525,Belimo!$A:$B,2,FALSE)</f>
        <v>313</v>
      </c>
      <c r="H525" s="202">
        <f>VLOOKUP("H720N",Belimo!$A:$B,2,FALSE)</f>
        <v>361</v>
      </c>
      <c r="I525" s="203">
        <f t="shared" si="48"/>
        <v>674</v>
      </c>
      <c r="J525" s="204">
        <f t="shared" si="47"/>
        <v>54580.520000000004</v>
      </c>
    </row>
    <row r="526" spans="1:10" x14ac:dyDescent="0.3">
      <c r="A526" s="347"/>
      <c r="B526" s="348"/>
      <c r="C526" s="210" t="s">
        <v>761</v>
      </c>
      <c r="D526" s="210">
        <v>400</v>
      </c>
      <c r="E526" s="205" t="s">
        <v>663</v>
      </c>
      <c r="F526" s="201" t="s">
        <v>664</v>
      </c>
      <c r="G526" s="202">
        <f>VLOOKUP(E526,Belimo!$A:$B,2,FALSE)</f>
        <v>419</v>
      </c>
      <c r="H526" s="202">
        <f>VLOOKUP("H720N",Belimo!$A:$B,2,FALSE)</f>
        <v>361</v>
      </c>
      <c r="I526" s="203">
        <f t="shared" si="48"/>
        <v>780</v>
      </c>
      <c r="J526" s="204">
        <f t="shared" si="47"/>
        <v>63164.4</v>
      </c>
    </row>
    <row r="527" spans="1:10" x14ac:dyDescent="0.3">
      <c r="A527" s="347"/>
      <c r="B527" s="348"/>
      <c r="C527" s="210" t="s">
        <v>761</v>
      </c>
      <c r="D527" s="210">
        <v>400</v>
      </c>
      <c r="E527" s="205" t="s">
        <v>665</v>
      </c>
      <c r="F527" s="201" t="s">
        <v>666</v>
      </c>
      <c r="G527" s="202">
        <f>VLOOKUP(E527,Belimo!$A:$B,2,FALSE)</f>
        <v>620</v>
      </c>
      <c r="H527" s="202">
        <f>VLOOKUP("H720N",Belimo!$A:$B,2,FALSE)</f>
        <v>361</v>
      </c>
      <c r="I527" s="203">
        <f t="shared" si="48"/>
        <v>981</v>
      </c>
      <c r="J527" s="204">
        <f t="shared" si="47"/>
        <v>79441.38</v>
      </c>
    </row>
    <row r="528" spans="1:10" x14ac:dyDescent="0.3">
      <c r="A528" s="347"/>
      <c r="B528" s="348"/>
      <c r="C528" s="210" t="s">
        <v>761</v>
      </c>
      <c r="D528" s="210">
        <v>400</v>
      </c>
      <c r="E528" s="205" t="s">
        <v>95</v>
      </c>
      <c r="F528" s="201" t="s">
        <v>667</v>
      </c>
      <c r="G528" s="202">
        <f>VLOOKUP(E528,Belimo!$A:$B,2,FALSE)</f>
        <v>636</v>
      </c>
      <c r="H528" s="202">
        <f>VLOOKUP("H720N",Belimo!$A:$B,2,FALSE)</f>
        <v>361</v>
      </c>
      <c r="I528" s="203">
        <f t="shared" si="48"/>
        <v>997</v>
      </c>
      <c r="J528" s="204">
        <f t="shared" si="47"/>
        <v>80737.06</v>
      </c>
    </row>
    <row r="529" spans="1:10" ht="30" x14ac:dyDescent="0.3">
      <c r="A529" s="347"/>
      <c r="B529" s="348"/>
      <c r="C529" s="210" t="s">
        <v>761</v>
      </c>
      <c r="D529" s="210">
        <v>400</v>
      </c>
      <c r="E529" s="205" t="s">
        <v>98</v>
      </c>
      <c r="F529" s="201" t="s">
        <v>668</v>
      </c>
      <c r="G529" s="202">
        <f>VLOOKUP(E529,Belimo!$A:$B,2,FALSE)</f>
        <v>665</v>
      </c>
      <c r="H529" s="202">
        <f>VLOOKUP("H720N",Belimo!$A:$B,2,FALSE)</f>
        <v>361</v>
      </c>
      <c r="I529" s="203">
        <f t="shared" si="48"/>
        <v>1026</v>
      </c>
      <c r="J529" s="204">
        <f t="shared" si="47"/>
        <v>83085.48000000001</v>
      </c>
    </row>
    <row r="530" spans="1:10" ht="30" x14ac:dyDescent="0.3">
      <c r="A530" s="347"/>
      <c r="B530" s="348"/>
      <c r="C530" s="210" t="s">
        <v>761</v>
      </c>
      <c r="D530" s="210">
        <v>400</v>
      </c>
      <c r="E530" s="205" t="s">
        <v>97</v>
      </c>
      <c r="F530" s="201" t="s">
        <v>669</v>
      </c>
      <c r="G530" s="202">
        <f>VLOOKUP(E530,Belimo!$A:$B,2,FALSE)</f>
        <v>665</v>
      </c>
      <c r="H530" s="202">
        <f>VLOOKUP("H720N",Belimo!$A:$B,2,FALSE)</f>
        <v>361</v>
      </c>
      <c r="I530" s="203">
        <f t="shared" si="48"/>
        <v>1026</v>
      </c>
      <c r="J530" s="204">
        <f t="shared" si="47"/>
        <v>83085.48000000001</v>
      </c>
    </row>
    <row r="531" spans="1:10" ht="15.75" x14ac:dyDescent="0.3">
      <c r="A531" s="335" t="s">
        <v>393</v>
      </c>
      <c r="B531" s="336"/>
      <c r="C531" s="336"/>
      <c r="D531" s="336"/>
      <c r="E531" s="336"/>
      <c r="F531" s="336"/>
      <c r="G531" s="336"/>
      <c r="H531" s="336"/>
      <c r="I531" s="336"/>
      <c r="J531" s="337"/>
    </row>
    <row r="532" spans="1:10" x14ac:dyDescent="0.3">
      <c r="A532" s="347" t="s">
        <v>762</v>
      </c>
      <c r="B532" s="348">
        <v>10</v>
      </c>
      <c r="C532" s="210" t="s">
        <v>762</v>
      </c>
      <c r="D532" s="210">
        <v>400</v>
      </c>
      <c r="E532" s="200" t="s">
        <v>86</v>
      </c>
      <c r="F532" s="201" t="s">
        <v>699</v>
      </c>
      <c r="G532" s="202">
        <f>VLOOKUP(E532,Belimo!$A:$B,2,FALSE)</f>
        <v>296</v>
      </c>
      <c r="H532" s="202">
        <f>VLOOKUP("H725N",Belimo!$A:$B,2,FALSE)</f>
        <v>373</v>
      </c>
      <c r="I532" s="203">
        <f t="shared" ref="I532:I540" si="49">G532+H532</f>
        <v>669</v>
      </c>
      <c r="J532" s="204">
        <f t="shared" si="47"/>
        <v>54175.62</v>
      </c>
    </row>
    <row r="533" spans="1:10" x14ac:dyDescent="0.3">
      <c r="A533" s="347"/>
      <c r="B533" s="348"/>
      <c r="C533" s="210" t="s">
        <v>762</v>
      </c>
      <c r="D533" s="210">
        <v>400</v>
      </c>
      <c r="E533" s="205" t="s">
        <v>85</v>
      </c>
      <c r="F533" s="201" t="s">
        <v>698</v>
      </c>
      <c r="G533" s="202">
        <f>VLOOKUP(E533,Belimo!$A:$B,2,FALSE)</f>
        <v>296</v>
      </c>
      <c r="H533" s="202">
        <f>VLOOKUP("H725N",Belimo!$A:$B,2,FALSE)</f>
        <v>373</v>
      </c>
      <c r="I533" s="203">
        <f t="shared" si="49"/>
        <v>669</v>
      </c>
      <c r="J533" s="204">
        <f t="shared" si="47"/>
        <v>54175.62</v>
      </c>
    </row>
    <row r="534" spans="1:10" x14ac:dyDescent="0.3">
      <c r="A534" s="347"/>
      <c r="B534" s="348"/>
      <c r="C534" s="210" t="s">
        <v>762</v>
      </c>
      <c r="D534" s="210">
        <v>400</v>
      </c>
      <c r="E534" s="205" t="s">
        <v>90</v>
      </c>
      <c r="F534" s="201" t="s">
        <v>661</v>
      </c>
      <c r="G534" s="202">
        <f>VLOOKUP(E534,Belimo!$A:$B,2,FALSE)</f>
        <v>313</v>
      </c>
      <c r="H534" s="202">
        <f>VLOOKUP("H725N",Belimo!$A:$B,2,FALSE)</f>
        <v>373</v>
      </c>
      <c r="I534" s="203">
        <f t="shared" si="49"/>
        <v>686</v>
      </c>
      <c r="J534" s="204">
        <f t="shared" si="47"/>
        <v>55552.280000000006</v>
      </c>
    </row>
    <row r="535" spans="1:10" x14ac:dyDescent="0.3">
      <c r="A535" s="347"/>
      <c r="B535" s="348"/>
      <c r="C535" s="210" t="s">
        <v>762</v>
      </c>
      <c r="D535" s="210">
        <v>400</v>
      </c>
      <c r="E535" s="205" t="s">
        <v>88</v>
      </c>
      <c r="F535" s="201" t="s">
        <v>662</v>
      </c>
      <c r="G535" s="202">
        <f>VLOOKUP(E535,Belimo!$A:$B,2,FALSE)</f>
        <v>313</v>
      </c>
      <c r="H535" s="202">
        <f>VLOOKUP("H725N",Belimo!$A:$B,2,FALSE)</f>
        <v>373</v>
      </c>
      <c r="I535" s="203">
        <f t="shared" si="49"/>
        <v>686</v>
      </c>
      <c r="J535" s="204">
        <f t="shared" si="47"/>
        <v>55552.280000000006</v>
      </c>
    </row>
    <row r="536" spans="1:10" x14ac:dyDescent="0.3">
      <c r="A536" s="347"/>
      <c r="B536" s="348"/>
      <c r="C536" s="210" t="s">
        <v>762</v>
      </c>
      <c r="D536" s="210">
        <v>400</v>
      </c>
      <c r="E536" s="205" t="s">
        <v>663</v>
      </c>
      <c r="F536" s="201" t="s">
        <v>664</v>
      </c>
      <c r="G536" s="202">
        <f>VLOOKUP(E536,Belimo!$A:$B,2,FALSE)</f>
        <v>419</v>
      </c>
      <c r="H536" s="202">
        <f>VLOOKUP("H725N",Belimo!$A:$B,2,FALSE)</f>
        <v>373</v>
      </c>
      <c r="I536" s="203">
        <f t="shared" si="49"/>
        <v>792</v>
      </c>
      <c r="J536" s="204">
        <f t="shared" si="47"/>
        <v>64136.160000000003</v>
      </c>
    </row>
    <row r="537" spans="1:10" x14ac:dyDescent="0.3">
      <c r="A537" s="347"/>
      <c r="B537" s="348"/>
      <c r="C537" s="210" t="s">
        <v>762</v>
      </c>
      <c r="D537" s="210">
        <v>400</v>
      </c>
      <c r="E537" s="205" t="s">
        <v>665</v>
      </c>
      <c r="F537" s="201" t="s">
        <v>666</v>
      </c>
      <c r="G537" s="202">
        <f>VLOOKUP(E537,Belimo!$A:$B,2,FALSE)</f>
        <v>620</v>
      </c>
      <c r="H537" s="202">
        <f>VLOOKUP("H725N",Belimo!$A:$B,2,FALSE)</f>
        <v>373</v>
      </c>
      <c r="I537" s="203">
        <f t="shared" si="49"/>
        <v>993</v>
      </c>
      <c r="J537" s="204">
        <f t="shared" si="47"/>
        <v>80413.14</v>
      </c>
    </row>
    <row r="538" spans="1:10" x14ac:dyDescent="0.3">
      <c r="A538" s="347"/>
      <c r="B538" s="348"/>
      <c r="C538" s="210" t="s">
        <v>762</v>
      </c>
      <c r="D538" s="210">
        <v>400</v>
      </c>
      <c r="E538" s="205" t="s">
        <v>95</v>
      </c>
      <c r="F538" s="201" t="s">
        <v>667</v>
      </c>
      <c r="G538" s="202">
        <f>VLOOKUP(E538,Belimo!$A:$B,2,FALSE)</f>
        <v>636</v>
      </c>
      <c r="H538" s="202">
        <f>VLOOKUP("H725N",Belimo!$A:$B,2,FALSE)</f>
        <v>373</v>
      </c>
      <c r="I538" s="203">
        <f t="shared" si="49"/>
        <v>1009</v>
      </c>
      <c r="J538" s="204">
        <f t="shared" si="47"/>
        <v>81708.820000000007</v>
      </c>
    </row>
    <row r="539" spans="1:10" ht="30" x14ac:dyDescent="0.3">
      <c r="A539" s="347"/>
      <c r="B539" s="348"/>
      <c r="C539" s="210" t="s">
        <v>762</v>
      </c>
      <c r="D539" s="210">
        <v>400</v>
      </c>
      <c r="E539" s="205" t="s">
        <v>98</v>
      </c>
      <c r="F539" s="201" t="s">
        <v>668</v>
      </c>
      <c r="G539" s="202">
        <f>VLOOKUP(E539,Belimo!$A:$B,2,FALSE)</f>
        <v>665</v>
      </c>
      <c r="H539" s="202">
        <f>VLOOKUP("H725N",Belimo!$A:$B,2,FALSE)</f>
        <v>373</v>
      </c>
      <c r="I539" s="203">
        <f t="shared" si="49"/>
        <v>1038</v>
      </c>
      <c r="J539" s="204">
        <f t="shared" si="47"/>
        <v>84057.24</v>
      </c>
    </row>
    <row r="540" spans="1:10" ht="30" x14ac:dyDescent="0.3">
      <c r="A540" s="347"/>
      <c r="B540" s="348"/>
      <c r="C540" s="210" t="s">
        <v>762</v>
      </c>
      <c r="D540" s="210">
        <v>400</v>
      </c>
      <c r="E540" s="205" t="s">
        <v>97</v>
      </c>
      <c r="F540" s="201" t="s">
        <v>669</v>
      </c>
      <c r="G540" s="202">
        <f>VLOOKUP(E540,Belimo!$A:$B,2,FALSE)</f>
        <v>665</v>
      </c>
      <c r="H540" s="202">
        <f>VLOOKUP("H725N",Belimo!$A:$B,2,FALSE)</f>
        <v>373</v>
      </c>
      <c r="I540" s="203">
        <f t="shared" si="49"/>
        <v>1038</v>
      </c>
      <c r="J540" s="204">
        <f t="shared" si="47"/>
        <v>84057.24</v>
      </c>
    </row>
    <row r="541" spans="1:10" ht="15.75" x14ac:dyDescent="0.3">
      <c r="A541" s="335" t="s">
        <v>394</v>
      </c>
      <c r="B541" s="336"/>
      <c r="C541" s="336"/>
      <c r="D541" s="336"/>
      <c r="E541" s="336"/>
      <c r="F541" s="336"/>
      <c r="G541" s="336"/>
      <c r="H541" s="336"/>
      <c r="I541" s="336"/>
      <c r="J541" s="337"/>
    </row>
    <row r="542" spans="1:10" x14ac:dyDescent="0.3">
      <c r="A542" s="347" t="s">
        <v>763</v>
      </c>
      <c r="B542" s="348">
        <v>16</v>
      </c>
      <c r="C542" s="210" t="s">
        <v>763</v>
      </c>
      <c r="D542" s="210">
        <v>350</v>
      </c>
      <c r="E542" s="200" t="s">
        <v>86</v>
      </c>
      <c r="F542" s="201" t="s">
        <v>699</v>
      </c>
      <c r="G542" s="202">
        <f>VLOOKUP(E542,Belimo!$A:$B,2,FALSE)</f>
        <v>296</v>
      </c>
      <c r="H542" s="202">
        <f>VLOOKUP("H732N",Belimo!$A:$B,2,FALSE)</f>
        <v>416</v>
      </c>
      <c r="I542" s="203">
        <f t="shared" ref="I542:I554" si="50">G542+H542</f>
        <v>712</v>
      </c>
      <c r="J542" s="204">
        <f t="shared" si="47"/>
        <v>57657.760000000002</v>
      </c>
    </row>
    <row r="543" spans="1:10" x14ac:dyDescent="0.3">
      <c r="A543" s="347"/>
      <c r="B543" s="348"/>
      <c r="C543" s="210" t="s">
        <v>763</v>
      </c>
      <c r="D543" s="210">
        <v>350</v>
      </c>
      <c r="E543" s="205" t="s">
        <v>85</v>
      </c>
      <c r="F543" s="201" t="s">
        <v>698</v>
      </c>
      <c r="G543" s="202">
        <f>VLOOKUP(E543,Belimo!$A:$B,2,FALSE)</f>
        <v>296</v>
      </c>
      <c r="H543" s="202">
        <f>VLOOKUP("H732N",Belimo!$A:$B,2,FALSE)</f>
        <v>416</v>
      </c>
      <c r="I543" s="203">
        <f t="shared" si="50"/>
        <v>712</v>
      </c>
      <c r="J543" s="204">
        <f t="shared" si="47"/>
        <v>57657.760000000002</v>
      </c>
    </row>
    <row r="544" spans="1:10" x14ac:dyDescent="0.3">
      <c r="A544" s="347"/>
      <c r="B544" s="348"/>
      <c r="C544" s="210" t="s">
        <v>763</v>
      </c>
      <c r="D544" s="210">
        <v>350</v>
      </c>
      <c r="E544" s="205" t="s">
        <v>90</v>
      </c>
      <c r="F544" s="201" t="s">
        <v>661</v>
      </c>
      <c r="G544" s="202">
        <f>VLOOKUP(E544,Belimo!$A:$B,2,FALSE)</f>
        <v>313</v>
      </c>
      <c r="H544" s="202">
        <f>VLOOKUP("H732N",Belimo!$A:$B,2,FALSE)</f>
        <v>416</v>
      </c>
      <c r="I544" s="203">
        <f t="shared" si="50"/>
        <v>729</v>
      </c>
      <c r="J544" s="204">
        <f t="shared" si="47"/>
        <v>59034.420000000006</v>
      </c>
    </row>
    <row r="545" spans="1:10" x14ac:dyDescent="0.3">
      <c r="A545" s="347"/>
      <c r="B545" s="348"/>
      <c r="C545" s="210" t="s">
        <v>763</v>
      </c>
      <c r="D545" s="210">
        <v>350</v>
      </c>
      <c r="E545" s="205" t="s">
        <v>88</v>
      </c>
      <c r="F545" s="201" t="s">
        <v>662</v>
      </c>
      <c r="G545" s="202">
        <f>VLOOKUP(E545,Belimo!$A:$B,2,FALSE)</f>
        <v>313</v>
      </c>
      <c r="H545" s="202">
        <f>VLOOKUP("H732N",Belimo!$A:$B,2,FALSE)</f>
        <v>416</v>
      </c>
      <c r="I545" s="203">
        <f t="shared" si="50"/>
        <v>729</v>
      </c>
      <c r="J545" s="204">
        <f t="shared" si="47"/>
        <v>59034.420000000006</v>
      </c>
    </row>
    <row r="546" spans="1:10" x14ac:dyDescent="0.3">
      <c r="A546" s="347"/>
      <c r="B546" s="348"/>
      <c r="C546" s="210" t="s">
        <v>763</v>
      </c>
      <c r="D546" s="210">
        <v>400</v>
      </c>
      <c r="E546" s="205" t="s">
        <v>670</v>
      </c>
      <c r="F546" s="201" t="s">
        <v>699</v>
      </c>
      <c r="G546" s="202">
        <f>VLOOKUP(E546,Belimo!$A:$B,2,FALSE)</f>
        <v>393</v>
      </c>
      <c r="H546" s="202">
        <f>VLOOKUP("H732N",Belimo!$A:$B,2,FALSE)</f>
        <v>416</v>
      </c>
      <c r="I546" s="203">
        <f t="shared" si="50"/>
        <v>809</v>
      </c>
      <c r="J546" s="204">
        <f t="shared" si="47"/>
        <v>65512.82</v>
      </c>
    </row>
    <row r="547" spans="1:10" x14ac:dyDescent="0.3">
      <c r="A547" s="347"/>
      <c r="B547" s="348"/>
      <c r="C547" s="210" t="s">
        <v>763</v>
      </c>
      <c r="D547" s="210">
        <v>400</v>
      </c>
      <c r="E547" s="205" t="s">
        <v>671</v>
      </c>
      <c r="F547" s="201" t="s">
        <v>698</v>
      </c>
      <c r="G547" s="202">
        <f>VLOOKUP(E547,Belimo!$A:$B,2,FALSE)</f>
        <v>393</v>
      </c>
      <c r="H547" s="202">
        <f>VLOOKUP("H732N",Belimo!$A:$B,2,FALSE)</f>
        <v>416</v>
      </c>
      <c r="I547" s="203">
        <f t="shared" si="50"/>
        <v>809</v>
      </c>
      <c r="J547" s="204">
        <f t="shared" si="47"/>
        <v>65512.82</v>
      </c>
    </row>
    <row r="548" spans="1:10" x14ac:dyDescent="0.3">
      <c r="A548" s="347"/>
      <c r="B548" s="348"/>
      <c r="C548" s="210" t="s">
        <v>763</v>
      </c>
      <c r="D548" s="210">
        <v>400</v>
      </c>
      <c r="E548" s="205" t="s">
        <v>663</v>
      </c>
      <c r="F548" s="201" t="s">
        <v>664</v>
      </c>
      <c r="G548" s="202">
        <f>VLOOKUP(E548,Belimo!$A:$B,2,FALSE)</f>
        <v>419</v>
      </c>
      <c r="H548" s="202">
        <f>VLOOKUP("H732N",Belimo!$A:$B,2,FALSE)</f>
        <v>416</v>
      </c>
      <c r="I548" s="203">
        <f t="shared" si="50"/>
        <v>835</v>
      </c>
      <c r="J548" s="204">
        <f t="shared" si="47"/>
        <v>67618.3</v>
      </c>
    </row>
    <row r="549" spans="1:10" x14ac:dyDescent="0.3">
      <c r="A549" s="347"/>
      <c r="B549" s="348"/>
      <c r="C549" s="210" t="s">
        <v>763</v>
      </c>
      <c r="D549" s="210">
        <v>400</v>
      </c>
      <c r="E549" s="205" t="s">
        <v>672</v>
      </c>
      <c r="F549" s="201" t="s">
        <v>661</v>
      </c>
      <c r="G549" s="202">
        <f>VLOOKUP(E549,Belimo!$A:$B,2,FALSE)</f>
        <v>415</v>
      </c>
      <c r="H549" s="202">
        <f>VLOOKUP("H732N",Belimo!$A:$B,2,FALSE)</f>
        <v>416</v>
      </c>
      <c r="I549" s="203">
        <f t="shared" si="50"/>
        <v>831</v>
      </c>
      <c r="J549" s="204">
        <f t="shared" si="47"/>
        <v>67294.38</v>
      </c>
    </row>
    <row r="550" spans="1:10" x14ac:dyDescent="0.3">
      <c r="A550" s="347"/>
      <c r="B550" s="348"/>
      <c r="C550" s="210" t="s">
        <v>763</v>
      </c>
      <c r="D550" s="210">
        <v>400</v>
      </c>
      <c r="E550" s="205" t="s">
        <v>673</v>
      </c>
      <c r="F550" s="201" t="s">
        <v>662</v>
      </c>
      <c r="G550" s="202">
        <f>VLOOKUP(E550,Belimo!$A:$B,2,FALSE)</f>
        <v>415</v>
      </c>
      <c r="H550" s="202">
        <f>VLOOKUP("H732N",Belimo!$A:$B,2,FALSE)</f>
        <v>416</v>
      </c>
      <c r="I550" s="203">
        <f t="shared" si="50"/>
        <v>831</v>
      </c>
      <c r="J550" s="204">
        <f t="shared" si="47"/>
        <v>67294.38</v>
      </c>
    </row>
    <row r="551" spans="1:10" x14ac:dyDescent="0.3">
      <c r="A551" s="347"/>
      <c r="B551" s="348"/>
      <c r="C551" s="210" t="s">
        <v>763</v>
      </c>
      <c r="D551" s="210">
        <v>400</v>
      </c>
      <c r="E551" s="205" t="s">
        <v>665</v>
      </c>
      <c r="F551" s="201" t="s">
        <v>666</v>
      </c>
      <c r="G551" s="202">
        <f>VLOOKUP(E551,Belimo!$A:$B,2,FALSE)</f>
        <v>620</v>
      </c>
      <c r="H551" s="202">
        <f>VLOOKUP("H732N",Belimo!$A:$B,2,FALSE)</f>
        <v>416</v>
      </c>
      <c r="I551" s="203">
        <f t="shared" si="50"/>
        <v>1036</v>
      </c>
      <c r="J551" s="204">
        <f t="shared" si="47"/>
        <v>83895.28</v>
      </c>
    </row>
    <row r="552" spans="1:10" x14ac:dyDescent="0.3">
      <c r="A552" s="347"/>
      <c r="B552" s="348"/>
      <c r="C552" s="210" t="s">
        <v>763</v>
      </c>
      <c r="D552" s="210">
        <v>400</v>
      </c>
      <c r="E552" s="205" t="s">
        <v>95</v>
      </c>
      <c r="F552" s="201" t="s">
        <v>667</v>
      </c>
      <c r="G552" s="202">
        <f>VLOOKUP(E552,Belimo!$A:$B,2,FALSE)</f>
        <v>636</v>
      </c>
      <c r="H552" s="202">
        <f>VLOOKUP("H732N",Belimo!$A:$B,2,FALSE)</f>
        <v>416</v>
      </c>
      <c r="I552" s="203">
        <f t="shared" si="50"/>
        <v>1052</v>
      </c>
      <c r="J552" s="204">
        <f t="shared" si="47"/>
        <v>85190.96</v>
      </c>
    </row>
    <row r="553" spans="1:10" ht="30" x14ac:dyDescent="0.3">
      <c r="A553" s="347"/>
      <c r="B553" s="348"/>
      <c r="C553" s="210" t="s">
        <v>763</v>
      </c>
      <c r="D553" s="210">
        <v>400</v>
      </c>
      <c r="E553" s="205" t="s">
        <v>98</v>
      </c>
      <c r="F553" s="201" t="s">
        <v>668</v>
      </c>
      <c r="G553" s="202">
        <f>VLOOKUP(E553,Belimo!$A:$B,2,FALSE)</f>
        <v>665</v>
      </c>
      <c r="H553" s="202">
        <f>VLOOKUP("H732N",Belimo!$A:$B,2,FALSE)</f>
        <v>416</v>
      </c>
      <c r="I553" s="203">
        <f t="shared" si="50"/>
        <v>1081</v>
      </c>
      <c r="J553" s="204">
        <f t="shared" si="47"/>
        <v>87539.38</v>
      </c>
    </row>
    <row r="554" spans="1:10" ht="30" x14ac:dyDescent="0.3">
      <c r="A554" s="347"/>
      <c r="B554" s="348"/>
      <c r="C554" s="210" t="s">
        <v>763</v>
      </c>
      <c r="D554" s="210">
        <v>400</v>
      </c>
      <c r="E554" s="205" t="s">
        <v>97</v>
      </c>
      <c r="F554" s="201" t="s">
        <v>669</v>
      </c>
      <c r="G554" s="202">
        <f>VLOOKUP(E554,Belimo!$A:$B,2,FALSE)</f>
        <v>665</v>
      </c>
      <c r="H554" s="202">
        <f>VLOOKUP("H732N",Belimo!$A:$B,2,FALSE)</f>
        <v>416</v>
      </c>
      <c r="I554" s="203">
        <f t="shared" si="50"/>
        <v>1081</v>
      </c>
      <c r="J554" s="204">
        <f t="shared" si="47"/>
        <v>87539.38</v>
      </c>
    </row>
    <row r="555" spans="1:10" ht="15.75" x14ac:dyDescent="0.3">
      <c r="A555" s="335" t="s">
        <v>395</v>
      </c>
      <c r="B555" s="336"/>
      <c r="C555" s="336"/>
      <c r="D555" s="336"/>
      <c r="E555" s="336"/>
      <c r="F555" s="336"/>
      <c r="G555" s="336"/>
      <c r="H555" s="336"/>
      <c r="I555" s="336"/>
      <c r="J555" s="337"/>
    </row>
    <row r="556" spans="1:10" x14ac:dyDescent="0.3">
      <c r="A556" s="347" t="s">
        <v>764</v>
      </c>
      <c r="B556" s="348">
        <v>25</v>
      </c>
      <c r="C556" s="210" t="s">
        <v>764</v>
      </c>
      <c r="D556" s="210">
        <v>400</v>
      </c>
      <c r="E556" s="205" t="s">
        <v>670</v>
      </c>
      <c r="F556" s="201" t="s">
        <v>699</v>
      </c>
      <c r="G556" s="202">
        <f>VLOOKUP(E556,Belimo!$A:$B,2,FALSE)</f>
        <v>393</v>
      </c>
      <c r="H556" s="202">
        <f>VLOOKUP("H740N",Belimo!$A:$B,2,FALSE)</f>
        <v>438</v>
      </c>
      <c r="I556" s="203">
        <f t="shared" ref="I556:I564" si="51">G556+H556</f>
        <v>831</v>
      </c>
      <c r="J556" s="204">
        <f t="shared" si="47"/>
        <v>67294.38</v>
      </c>
    </row>
    <row r="557" spans="1:10" x14ac:dyDescent="0.3">
      <c r="A557" s="347"/>
      <c r="B557" s="348"/>
      <c r="C557" s="210" t="s">
        <v>764</v>
      </c>
      <c r="D557" s="210">
        <v>400</v>
      </c>
      <c r="E557" s="205" t="s">
        <v>671</v>
      </c>
      <c r="F557" s="201" t="s">
        <v>698</v>
      </c>
      <c r="G557" s="202">
        <f>VLOOKUP(E557,Belimo!$A:$B,2,FALSE)</f>
        <v>393</v>
      </c>
      <c r="H557" s="202">
        <f>VLOOKUP("H740N",Belimo!$A:$B,2,FALSE)</f>
        <v>438</v>
      </c>
      <c r="I557" s="203">
        <f t="shared" si="51"/>
        <v>831</v>
      </c>
      <c r="J557" s="204">
        <f t="shared" si="47"/>
        <v>67294.38</v>
      </c>
    </row>
    <row r="558" spans="1:10" x14ac:dyDescent="0.3">
      <c r="A558" s="347"/>
      <c r="B558" s="348"/>
      <c r="C558" s="210" t="s">
        <v>764</v>
      </c>
      <c r="D558" s="210">
        <v>400</v>
      </c>
      <c r="E558" s="205" t="s">
        <v>663</v>
      </c>
      <c r="F558" s="201" t="s">
        <v>664</v>
      </c>
      <c r="G558" s="202">
        <f>VLOOKUP(E558,Belimo!$A:$B,2,FALSE)</f>
        <v>419</v>
      </c>
      <c r="H558" s="202">
        <f>VLOOKUP("H740N",Belimo!$A:$B,2,FALSE)</f>
        <v>438</v>
      </c>
      <c r="I558" s="203">
        <f t="shared" si="51"/>
        <v>857</v>
      </c>
      <c r="J558" s="204">
        <f t="shared" si="47"/>
        <v>69399.86</v>
      </c>
    </row>
    <row r="559" spans="1:10" x14ac:dyDescent="0.3">
      <c r="A559" s="347"/>
      <c r="B559" s="348"/>
      <c r="C559" s="210" t="s">
        <v>764</v>
      </c>
      <c r="D559" s="210">
        <v>400</v>
      </c>
      <c r="E559" s="205" t="s">
        <v>672</v>
      </c>
      <c r="F559" s="201" t="s">
        <v>661</v>
      </c>
      <c r="G559" s="202">
        <f>VLOOKUP(E559,Belimo!$A:$B,2,FALSE)</f>
        <v>415</v>
      </c>
      <c r="H559" s="202">
        <f>VLOOKUP("H740N",Belimo!$A:$B,2,FALSE)</f>
        <v>438</v>
      </c>
      <c r="I559" s="203">
        <f t="shared" si="51"/>
        <v>853</v>
      </c>
      <c r="J559" s="204">
        <f t="shared" si="47"/>
        <v>69075.94</v>
      </c>
    </row>
    <row r="560" spans="1:10" x14ac:dyDescent="0.3">
      <c r="A560" s="347"/>
      <c r="B560" s="348"/>
      <c r="C560" s="210" t="s">
        <v>764</v>
      </c>
      <c r="D560" s="210">
        <v>400</v>
      </c>
      <c r="E560" s="205" t="s">
        <v>673</v>
      </c>
      <c r="F560" s="201" t="s">
        <v>662</v>
      </c>
      <c r="G560" s="202">
        <f>VLOOKUP(E560,Belimo!$A:$B,2,FALSE)</f>
        <v>415</v>
      </c>
      <c r="H560" s="202">
        <f>VLOOKUP("H740N",Belimo!$A:$B,2,FALSE)</f>
        <v>438</v>
      </c>
      <c r="I560" s="203">
        <f t="shared" si="51"/>
        <v>853</v>
      </c>
      <c r="J560" s="204">
        <f t="shared" si="47"/>
        <v>69075.94</v>
      </c>
    </row>
    <row r="561" spans="1:10" x14ac:dyDescent="0.3">
      <c r="A561" s="347"/>
      <c r="B561" s="348"/>
      <c r="C561" s="210" t="s">
        <v>764</v>
      </c>
      <c r="D561" s="210">
        <v>400</v>
      </c>
      <c r="E561" s="205" t="s">
        <v>665</v>
      </c>
      <c r="F561" s="201" t="s">
        <v>666</v>
      </c>
      <c r="G561" s="202">
        <f>VLOOKUP(E561,Belimo!$A:$B,2,FALSE)</f>
        <v>620</v>
      </c>
      <c r="H561" s="202">
        <f>VLOOKUP("H740N",Belimo!$A:$B,2,FALSE)</f>
        <v>438</v>
      </c>
      <c r="I561" s="203">
        <f t="shared" si="51"/>
        <v>1058</v>
      </c>
      <c r="J561" s="204">
        <f t="shared" si="47"/>
        <v>85676.840000000011</v>
      </c>
    </row>
    <row r="562" spans="1:10" x14ac:dyDescent="0.3">
      <c r="A562" s="347"/>
      <c r="B562" s="348"/>
      <c r="C562" s="210" t="s">
        <v>764</v>
      </c>
      <c r="D562" s="210">
        <v>400</v>
      </c>
      <c r="E562" s="205" t="s">
        <v>95</v>
      </c>
      <c r="F562" s="201" t="s">
        <v>667</v>
      </c>
      <c r="G562" s="202">
        <f>VLOOKUP(E562,Belimo!$A:$B,2,FALSE)</f>
        <v>636</v>
      </c>
      <c r="H562" s="202">
        <f>VLOOKUP("H740N",Belimo!$A:$B,2,FALSE)</f>
        <v>438</v>
      </c>
      <c r="I562" s="203">
        <f t="shared" si="51"/>
        <v>1074</v>
      </c>
      <c r="J562" s="204">
        <f t="shared" si="47"/>
        <v>86972.52</v>
      </c>
    </row>
    <row r="563" spans="1:10" ht="30" x14ac:dyDescent="0.3">
      <c r="A563" s="347"/>
      <c r="B563" s="348"/>
      <c r="C563" s="210" t="s">
        <v>764</v>
      </c>
      <c r="D563" s="210">
        <v>400</v>
      </c>
      <c r="E563" s="205" t="s">
        <v>98</v>
      </c>
      <c r="F563" s="201" t="s">
        <v>668</v>
      </c>
      <c r="G563" s="202">
        <f>VLOOKUP(E563,Belimo!$A:$B,2,FALSE)</f>
        <v>665</v>
      </c>
      <c r="H563" s="202">
        <f>VLOOKUP("H740N",Belimo!$A:$B,2,FALSE)</f>
        <v>438</v>
      </c>
      <c r="I563" s="203">
        <f t="shared" si="51"/>
        <v>1103</v>
      </c>
      <c r="J563" s="204">
        <f t="shared" si="47"/>
        <v>89320.94</v>
      </c>
    </row>
    <row r="564" spans="1:10" ht="30" x14ac:dyDescent="0.3">
      <c r="A564" s="347"/>
      <c r="B564" s="348"/>
      <c r="C564" s="210" t="s">
        <v>764</v>
      </c>
      <c r="D564" s="210">
        <v>400</v>
      </c>
      <c r="E564" s="205" t="s">
        <v>97</v>
      </c>
      <c r="F564" s="201" t="s">
        <v>669</v>
      </c>
      <c r="G564" s="202">
        <f>VLOOKUP(E564,Belimo!$A:$B,2,FALSE)</f>
        <v>665</v>
      </c>
      <c r="H564" s="202">
        <f>VLOOKUP("H740N",Belimo!$A:$B,2,FALSE)</f>
        <v>438</v>
      </c>
      <c r="I564" s="203">
        <f t="shared" si="51"/>
        <v>1103</v>
      </c>
      <c r="J564" s="204">
        <f t="shared" si="47"/>
        <v>89320.94</v>
      </c>
    </row>
    <row r="565" spans="1:10" ht="15.75" x14ac:dyDescent="0.3">
      <c r="A565" s="335" t="s">
        <v>396</v>
      </c>
      <c r="B565" s="336"/>
      <c r="C565" s="336"/>
      <c r="D565" s="336"/>
      <c r="E565" s="336"/>
      <c r="F565" s="336"/>
      <c r="G565" s="336"/>
      <c r="H565" s="336"/>
      <c r="I565" s="336"/>
      <c r="J565" s="337"/>
    </row>
    <row r="566" spans="1:10" x14ac:dyDescent="0.3">
      <c r="A566" s="347" t="s">
        <v>765</v>
      </c>
      <c r="B566" s="348">
        <v>40</v>
      </c>
      <c r="C566" s="210" t="s">
        <v>765</v>
      </c>
      <c r="D566" s="210">
        <v>300</v>
      </c>
      <c r="E566" s="205" t="s">
        <v>670</v>
      </c>
      <c r="F566" s="201" t="s">
        <v>699</v>
      </c>
      <c r="G566" s="202">
        <f>VLOOKUP(E566,Belimo!$A:$B,2,FALSE)</f>
        <v>393</v>
      </c>
      <c r="H566" s="202">
        <f>VLOOKUP("H750N",Belimo!$A:$B,2,FALSE)</f>
        <v>481</v>
      </c>
      <c r="I566" s="203">
        <f t="shared" ref="I566:I578" si="52">G566+H566</f>
        <v>874</v>
      </c>
      <c r="J566" s="204">
        <f t="shared" si="47"/>
        <v>70776.52</v>
      </c>
    </row>
    <row r="567" spans="1:10" x14ac:dyDescent="0.3">
      <c r="A567" s="347"/>
      <c r="B567" s="348"/>
      <c r="C567" s="210" t="s">
        <v>765</v>
      </c>
      <c r="D567" s="210">
        <v>300</v>
      </c>
      <c r="E567" s="205" t="s">
        <v>671</v>
      </c>
      <c r="F567" s="201" t="s">
        <v>698</v>
      </c>
      <c r="G567" s="202">
        <f>VLOOKUP(E567,Belimo!$A:$B,2,FALSE)</f>
        <v>393</v>
      </c>
      <c r="H567" s="202">
        <f>VLOOKUP("H750N",Belimo!$A:$B,2,FALSE)</f>
        <v>481</v>
      </c>
      <c r="I567" s="203">
        <f t="shared" si="52"/>
        <v>874</v>
      </c>
      <c r="J567" s="204">
        <f t="shared" si="47"/>
        <v>70776.52</v>
      </c>
    </row>
    <row r="568" spans="1:10" x14ac:dyDescent="0.3">
      <c r="A568" s="347"/>
      <c r="B568" s="348"/>
      <c r="C568" s="210" t="s">
        <v>765</v>
      </c>
      <c r="D568" s="210">
        <v>300</v>
      </c>
      <c r="E568" s="205" t="s">
        <v>663</v>
      </c>
      <c r="F568" s="201" t="s">
        <v>664</v>
      </c>
      <c r="G568" s="202">
        <f>VLOOKUP(E568,Belimo!$A:$B,2,FALSE)</f>
        <v>419</v>
      </c>
      <c r="H568" s="202">
        <f>VLOOKUP("H750N",Belimo!$A:$B,2,FALSE)</f>
        <v>481</v>
      </c>
      <c r="I568" s="203">
        <f t="shared" si="52"/>
        <v>900</v>
      </c>
      <c r="J568" s="204">
        <f t="shared" si="47"/>
        <v>72882</v>
      </c>
    </row>
    <row r="569" spans="1:10" x14ac:dyDescent="0.3">
      <c r="A569" s="347"/>
      <c r="B569" s="348"/>
      <c r="C569" s="210" t="s">
        <v>765</v>
      </c>
      <c r="D569" s="210">
        <v>300</v>
      </c>
      <c r="E569" s="205" t="s">
        <v>672</v>
      </c>
      <c r="F569" s="201" t="s">
        <v>661</v>
      </c>
      <c r="G569" s="202">
        <f>VLOOKUP(E569,Belimo!$A:$B,2,FALSE)</f>
        <v>415</v>
      </c>
      <c r="H569" s="202">
        <f>VLOOKUP("H750N",Belimo!$A:$B,2,FALSE)</f>
        <v>481</v>
      </c>
      <c r="I569" s="203">
        <f t="shared" si="52"/>
        <v>896</v>
      </c>
      <c r="J569" s="204">
        <f t="shared" si="47"/>
        <v>72558.080000000002</v>
      </c>
    </row>
    <row r="570" spans="1:10" x14ac:dyDescent="0.3">
      <c r="A570" s="347"/>
      <c r="B570" s="348"/>
      <c r="C570" s="210" t="s">
        <v>765</v>
      </c>
      <c r="D570" s="210">
        <v>300</v>
      </c>
      <c r="E570" s="205" t="s">
        <v>673</v>
      </c>
      <c r="F570" s="201" t="s">
        <v>662</v>
      </c>
      <c r="G570" s="202">
        <f>VLOOKUP(E570,Belimo!$A:$B,2,FALSE)</f>
        <v>415</v>
      </c>
      <c r="H570" s="202">
        <f>VLOOKUP("H750N",Belimo!$A:$B,2,FALSE)</f>
        <v>481</v>
      </c>
      <c r="I570" s="203">
        <f t="shared" si="52"/>
        <v>896</v>
      </c>
      <c r="J570" s="204">
        <f t="shared" si="47"/>
        <v>72558.080000000002</v>
      </c>
    </row>
    <row r="571" spans="1:10" x14ac:dyDescent="0.3">
      <c r="A571" s="347"/>
      <c r="B571" s="348"/>
      <c r="C571" s="210" t="s">
        <v>765</v>
      </c>
      <c r="D571" s="210">
        <v>300</v>
      </c>
      <c r="E571" s="205" t="s">
        <v>665</v>
      </c>
      <c r="F571" s="201" t="s">
        <v>666</v>
      </c>
      <c r="G571" s="202">
        <f>VLOOKUP(E571,Belimo!$A:$B,2,FALSE)</f>
        <v>620</v>
      </c>
      <c r="H571" s="202">
        <f>VLOOKUP("H750N",Belimo!$A:$B,2,FALSE)</f>
        <v>481</v>
      </c>
      <c r="I571" s="203">
        <f t="shared" si="52"/>
        <v>1101</v>
      </c>
      <c r="J571" s="204">
        <f t="shared" si="47"/>
        <v>89158.98000000001</v>
      </c>
    </row>
    <row r="572" spans="1:10" x14ac:dyDescent="0.3">
      <c r="A572" s="347"/>
      <c r="B572" s="348"/>
      <c r="C572" s="210" t="s">
        <v>765</v>
      </c>
      <c r="D572" s="210">
        <v>300</v>
      </c>
      <c r="E572" s="205" t="s">
        <v>95</v>
      </c>
      <c r="F572" s="201" t="s">
        <v>667</v>
      </c>
      <c r="G572" s="202">
        <f>VLOOKUP(E572,Belimo!$A:$B,2,FALSE)</f>
        <v>636</v>
      </c>
      <c r="H572" s="202">
        <f>VLOOKUP("H750N",Belimo!$A:$B,2,FALSE)</f>
        <v>481</v>
      </c>
      <c r="I572" s="203">
        <f t="shared" si="52"/>
        <v>1117</v>
      </c>
      <c r="J572" s="204">
        <f t="shared" si="47"/>
        <v>90454.66</v>
      </c>
    </row>
    <row r="573" spans="1:10" ht="30" x14ac:dyDescent="0.3">
      <c r="A573" s="347"/>
      <c r="B573" s="348"/>
      <c r="C573" s="210" t="s">
        <v>765</v>
      </c>
      <c r="D573" s="210">
        <v>300</v>
      </c>
      <c r="E573" s="205" t="s">
        <v>98</v>
      </c>
      <c r="F573" s="201" t="s">
        <v>668</v>
      </c>
      <c r="G573" s="202">
        <f>VLOOKUP(E573,Belimo!$A:$B,2,FALSE)</f>
        <v>665</v>
      </c>
      <c r="H573" s="202">
        <f>VLOOKUP("H750N",Belimo!$A:$B,2,FALSE)</f>
        <v>481</v>
      </c>
      <c r="I573" s="203">
        <f t="shared" si="52"/>
        <v>1146</v>
      </c>
      <c r="J573" s="204">
        <f t="shared" si="47"/>
        <v>92803.08</v>
      </c>
    </row>
    <row r="574" spans="1:10" ht="30" x14ac:dyDescent="0.3">
      <c r="A574" s="347"/>
      <c r="B574" s="348"/>
      <c r="C574" s="210" t="s">
        <v>765</v>
      </c>
      <c r="D574" s="210">
        <v>300</v>
      </c>
      <c r="E574" s="205" t="s">
        <v>97</v>
      </c>
      <c r="F574" s="201" t="s">
        <v>669</v>
      </c>
      <c r="G574" s="202">
        <f>VLOOKUP(E574,Belimo!$A:$B,2,FALSE)</f>
        <v>665</v>
      </c>
      <c r="H574" s="202">
        <f>VLOOKUP("H750N",Belimo!$A:$B,2,FALSE)</f>
        <v>481</v>
      </c>
      <c r="I574" s="203">
        <f t="shared" si="52"/>
        <v>1146</v>
      </c>
      <c r="J574" s="204">
        <f t="shared" si="47"/>
        <v>92803.08</v>
      </c>
    </row>
    <row r="575" spans="1:10" x14ac:dyDescent="0.3">
      <c r="A575" s="347"/>
      <c r="B575" s="348"/>
      <c r="C575" s="210" t="s">
        <v>765</v>
      </c>
      <c r="D575" s="210">
        <v>400</v>
      </c>
      <c r="E575" s="205" t="s">
        <v>104</v>
      </c>
      <c r="F575" s="201" t="s">
        <v>699</v>
      </c>
      <c r="G575" s="202">
        <f>VLOOKUP(E575,Belimo!$A:$B,2,FALSE)</f>
        <v>521</v>
      </c>
      <c r="H575" s="202">
        <f>VLOOKUP("H750N",Belimo!$A:$B,2,FALSE)</f>
        <v>481</v>
      </c>
      <c r="I575" s="203">
        <f t="shared" si="52"/>
        <v>1002</v>
      </c>
      <c r="J575" s="204">
        <f t="shared" si="47"/>
        <v>81141.960000000006</v>
      </c>
    </row>
    <row r="576" spans="1:10" x14ac:dyDescent="0.3">
      <c r="A576" s="347"/>
      <c r="B576" s="348"/>
      <c r="C576" s="210" t="s">
        <v>765</v>
      </c>
      <c r="D576" s="210">
        <v>400</v>
      </c>
      <c r="E576" s="205" t="s">
        <v>102</v>
      </c>
      <c r="F576" s="201" t="s">
        <v>698</v>
      </c>
      <c r="G576" s="202">
        <f>VLOOKUP(E576,Belimo!$A:$B,2,FALSE)</f>
        <v>521</v>
      </c>
      <c r="H576" s="202">
        <f>VLOOKUP("H750N",Belimo!$A:$B,2,FALSE)</f>
        <v>481</v>
      </c>
      <c r="I576" s="203">
        <f t="shared" si="52"/>
        <v>1002</v>
      </c>
      <c r="J576" s="204">
        <f t="shared" si="47"/>
        <v>81141.960000000006</v>
      </c>
    </row>
    <row r="577" spans="1:10" x14ac:dyDescent="0.3">
      <c r="A577" s="347"/>
      <c r="B577" s="348"/>
      <c r="C577" s="210" t="s">
        <v>765</v>
      </c>
      <c r="D577" s="210">
        <v>400</v>
      </c>
      <c r="E577" s="205" t="s">
        <v>108</v>
      </c>
      <c r="F577" s="201" t="s">
        <v>661</v>
      </c>
      <c r="G577" s="202">
        <f>VLOOKUP(E577,Belimo!$A:$B,2,FALSE)</f>
        <v>557</v>
      </c>
      <c r="H577" s="202">
        <f>VLOOKUP("H750N",Belimo!$A:$B,2,FALSE)</f>
        <v>481</v>
      </c>
      <c r="I577" s="203">
        <f t="shared" si="52"/>
        <v>1038</v>
      </c>
      <c r="J577" s="204">
        <f t="shared" si="47"/>
        <v>84057.24</v>
      </c>
    </row>
    <row r="578" spans="1:10" x14ac:dyDescent="0.3">
      <c r="A578" s="347"/>
      <c r="B578" s="348"/>
      <c r="C578" s="210" t="s">
        <v>765</v>
      </c>
      <c r="D578" s="210">
        <v>400</v>
      </c>
      <c r="E578" s="205" t="s">
        <v>106</v>
      </c>
      <c r="F578" s="201" t="s">
        <v>662</v>
      </c>
      <c r="G578" s="202">
        <f>VLOOKUP(E578,Belimo!$A:$B,2,FALSE)</f>
        <v>557</v>
      </c>
      <c r="H578" s="202">
        <f>VLOOKUP("H750N",Belimo!$A:$B,2,FALSE)</f>
        <v>481</v>
      </c>
      <c r="I578" s="203">
        <f t="shared" si="52"/>
        <v>1038</v>
      </c>
      <c r="J578" s="204">
        <f t="shared" si="47"/>
        <v>84057.24</v>
      </c>
    </row>
    <row r="579" spans="1:10" ht="15.75" x14ac:dyDescent="0.3">
      <c r="A579" s="335" t="s">
        <v>700</v>
      </c>
      <c r="B579" s="336"/>
      <c r="C579" s="336"/>
      <c r="D579" s="336"/>
      <c r="E579" s="336"/>
      <c r="F579" s="336"/>
      <c r="G579" s="336"/>
      <c r="H579" s="336"/>
      <c r="I579" s="336"/>
      <c r="J579" s="337"/>
    </row>
    <row r="580" spans="1:10" x14ac:dyDescent="0.3">
      <c r="A580" s="347" t="s">
        <v>766</v>
      </c>
      <c r="B580" s="348">
        <v>58</v>
      </c>
      <c r="C580" s="210" t="s">
        <v>766</v>
      </c>
      <c r="D580" s="210">
        <v>140</v>
      </c>
      <c r="E580" s="205" t="s">
        <v>670</v>
      </c>
      <c r="F580" s="201" t="s">
        <v>699</v>
      </c>
      <c r="G580" s="202">
        <f>VLOOKUP(E580,Belimo!$A:$B,2,FALSE)</f>
        <v>393</v>
      </c>
      <c r="H580" s="202">
        <f>VLOOKUP("H764N",Belimo!$A:$B,2,FALSE)</f>
        <v>724</v>
      </c>
      <c r="I580" s="203">
        <f t="shared" ref="I580:I600" si="53">G580+H580</f>
        <v>1117</v>
      </c>
      <c r="J580" s="204">
        <f t="shared" ref="J580:J642" si="54">$I$7*I580</f>
        <v>90454.66</v>
      </c>
    </row>
    <row r="581" spans="1:10" x14ac:dyDescent="0.3">
      <c r="A581" s="347"/>
      <c r="B581" s="348"/>
      <c r="C581" s="210" t="s">
        <v>766</v>
      </c>
      <c r="D581" s="210">
        <v>140</v>
      </c>
      <c r="E581" s="205" t="s">
        <v>671</v>
      </c>
      <c r="F581" s="201" t="s">
        <v>698</v>
      </c>
      <c r="G581" s="202">
        <f>VLOOKUP(E581,Belimo!$A:$B,2,FALSE)</f>
        <v>393</v>
      </c>
      <c r="H581" s="202">
        <f>VLOOKUP("H764N",Belimo!$A:$B,2,FALSE)</f>
        <v>724</v>
      </c>
      <c r="I581" s="203">
        <f t="shared" si="53"/>
        <v>1117</v>
      </c>
      <c r="J581" s="204">
        <f t="shared" si="54"/>
        <v>90454.66</v>
      </c>
    </row>
    <row r="582" spans="1:10" x14ac:dyDescent="0.3">
      <c r="A582" s="347"/>
      <c r="B582" s="348"/>
      <c r="C582" s="210" t="s">
        <v>766</v>
      </c>
      <c r="D582" s="210">
        <v>140</v>
      </c>
      <c r="E582" s="205" t="s">
        <v>663</v>
      </c>
      <c r="F582" s="201" t="s">
        <v>664</v>
      </c>
      <c r="G582" s="202">
        <f>VLOOKUP(E582,Belimo!$A:$B,2,FALSE)</f>
        <v>419</v>
      </c>
      <c r="H582" s="202">
        <f>VLOOKUP("H764N",Belimo!$A:$B,2,FALSE)</f>
        <v>724</v>
      </c>
      <c r="I582" s="203">
        <f t="shared" si="53"/>
        <v>1143</v>
      </c>
      <c r="J582" s="204">
        <f t="shared" si="54"/>
        <v>92560.14</v>
      </c>
    </row>
    <row r="583" spans="1:10" x14ac:dyDescent="0.3">
      <c r="A583" s="347"/>
      <c r="B583" s="348"/>
      <c r="C583" s="210" t="s">
        <v>766</v>
      </c>
      <c r="D583" s="210">
        <v>140</v>
      </c>
      <c r="E583" s="205" t="s">
        <v>672</v>
      </c>
      <c r="F583" s="201" t="s">
        <v>661</v>
      </c>
      <c r="G583" s="202">
        <f>VLOOKUP(E583,Belimo!$A:$B,2,FALSE)</f>
        <v>415</v>
      </c>
      <c r="H583" s="202">
        <f>VLOOKUP("H764N",Belimo!$A:$B,2,FALSE)</f>
        <v>724</v>
      </c>
      <c r="I583" s="203">
        <f t="shared" si="53"/>
        <v>1139</v>
      </c>
      <c r="J583" s="204">
        <f t="shared" si="54"/>
        <v>92236.22</v>
      </c>
    </row>
    <row r="584" spans="1:10" x14ac:dyDescent="0.3">
      <c r="A584" s="347"/>
      <c r="B584" s="348"/>
      <c r="C584" s="210" t="s">
        <v>766</v>
      </c>
      <c r="D584" s="210">
        <v>140</v>
      </c>
      <c r="E584" s="205" t="s">
        <v>673</v>
      </c>
      <c r="F584" s="201" t="s">
        <v>662</v>
      </c>
      <c r="G584" s="202">
        <f>VLOOKUP(E584,Belimo!$A:$B,2,FALSE)</f>
        <v>415</v>
      </c>
      <c r="H584" s="202">
        <f>VLOOKUP("H764N",Belimo!$A:$B,2,FALSE)</f>
        <v>724</v>
      </c>
      <c r="I584" s="203">
        <f t="shared" si="53"/>
        <v>1139</v>
      </c>
      <c r="J584" s="204">
        <f t="shared" si="54"/>
        <v>92236.22</v>
      </c>
    </row>
    <row r="585" spans="1:10" x14ac:dyDescent="0.3">
      <c r="A585" s="347"/>
      <c r="B585" s="348"/>
      <c r="C585" s="210" t="s">
        <v>766</v>
      </c>
      <c r="D585" s="210">
        <v>140</v>
      </c>
      <c r="E585" s="205" t="s">
        <v>665</v>
      </c>
      <c r="F585" s="201" t="s">
        <v>666</v>
      </c>
      <c r="G585" s="202">
        <f>VLOOKUP(E585,Belimo!$A:$B,2,FALSE)</f>
        <v>620</v>
      </c>
      <c r="H585" s="202">
        <f>VLOOKUP("H764N",Belimo!$A:$B,2,FALSE)</f>
        <v>724</v>
      </c>
      <c r="I585" s="203">
        <f t="shared" si="53"/>
        <v>1344</v>
      </c>
      <c r="J585" s="204">
        <f t="shared" si="54"/>
        <v>108837.12000000001</v>
      </c>
    </row>
    <row r="586" spans="1:10" x14ac:dyDescent="0.3">
      <c r="A586" s="347"/>
      <c r="B586" s="348"/>
      <c r="C586" s="210" t="s">
        <v>766</v>
      </c>
      <c r="D586" s="210">
        <v>140</v>
      </c>
      <c r="E586" s="205" t="s">
        <v>95</v>
      </c>
      <c r="F586" s="201" t="s">
        <v>667</v>
      </c>
      <c r="G586" s="202">
        <f>VLOOKUP(E586,Belimo!$A:$B,2,FALSE)</f>
        <v>636</v>
      </c>
      <c r="H586" s="202">
        <f>VLOOKUP("H764N",Belimo!$A:$B,2,FALSE)</f>
        <v>724</v>
      </c>
      <c r="I586" s="203">
        <f t="shared" si="53"/>
        <v>1360</v>
      </c>
      <c r="J586" s="204">
        <f t="shared" si="54"/>
        <v>110132.8</v>
      </c>
    </row>
    <row r="587" spans="1:10" ht="30" x14ac:dyDescent="0.3">
      <c r="A587" s="347"/>
      <c r="B587" s="348"/>
      <c r="C587" s="210" t="s">
        <v>766</v>
      </c>
      <c r="D587" s="210">
        <v>140</v>
      </c>
      <c r="E587" s="205" t="s">
        <v>98</v>
      </c>
      <c r="F587" s="201" t="s">
        <v>668</v>
      </c>
      <c r="G587" s="202">
        <f>VLOOKUP(E587,Belimo!$A:$B,2,FALSE)</f>
        <v>665</v>
      </c>
      <c r="H587" s="202">
        <f>VLOOKUP("H764N",Belimo!$A:$B,2,FALSE)</f>
        <v>724</v>
      </c>
      <c r="I587" s="203">
        <f t="shared" si="53"/>
        <v>1389</v>
      </c>
      <c r="J587" s="204">
        <f t="shared" si="54"/>
        <v>112481.22</v>
      </c>
    </row>
    <row r="588" spans="1:10" ht="30" x14ac:dyDescent="0.3">
      <c r="A588" s="347"/>
      <c r="B588" s="348"/>
      <c r="C588" s="210" t="s">
        <v>766</v>
      </c>
      <c r="D588" s="210">
        <v>140</v>
      </c>
      <c r="E588" s="205" t="s">
        <v>97</v>
      </c>
      <c r="F588" s="201" t="s">
        <v>669</v>
      </c>
      <c r="G588" s="202">
        <f>VLOOKUP(E588,Belimo!$A:$B,2,FALSE)</f>
        <v>665</v>
      </c>
      <c r="H588" s="202">
        <f>VLOOKUP("H764N",Belimo!$A:$B,2,FALSE)</f>
        <v>724</v>
      </c>
      <c r="I588" s="203">
        <f t="shared" si="53"/>
        <v>1389</v>
      </c>
      <c r="J588" s="204">
        <f t="shared" si="54"/>
        <v>112481.22</v>
      </c>
    </row>
    <row r="589" spans="1:10" x14ac:dyDescent="0.3">
      <c r="A589" s="347"/>
      <c r="B589" s="348"/>
      <c r="C589" s="210" t="s">
        <v>766</v>
      </c>
      <c r="D589" s="210">
        <v>280</v>
      </c>
      <c r="E589" s="205" t="s">
        <v>104</v>
      </c>
      <c r="F589" s="201" t="s">
        <v>699</v>
      </c>
      <c r="G589" s="202">
        <f>VLOOKUP(E589,Belimo!$A:$B,2,FALSE)</f>
        <v>521</v>
      </c>
      <c r="H589" s="202">
        <f>VLOOKUP("H764N",Belimo!$A:$B,2,FALSE)</f>
        <v>724</v>
      </c>
      <c r="I589" s="203">
        <f t="shared" si="53"/>
        <v>1245</v>
      </c>
      <c r="J589" s="204">
        <f t="shared" si="54"/>
        <v>100820.1</v>
      </c>
    </row>
    <row r="590" spans="1:10" x14ac:dyDescent="0.3">
      <c r="A590" s="347"/>
      <c r="B590" s="348"/>
      <c r="C590" s="210" t="s">
        <v>766</v>
      </c>
      <c r="D590" s="210">
        <v>280</v>
      </c>
      <c r="E590" s="205" t="s">
        <v>102</v>
      </c>
      <c r="F590" s="201" t="s">
        <v>698</v>
      </c>
      <c r="G590" s="202">
        <f>VLOOKUP(E590,Belimo!$A:$B,2,FALSE)</f>
        <v>521</v>
      </c>
      <c r="H590" s="202">
        <f>VLOOKUP("H764N",Belimo!$A:$B,2,FALSE)</f>
        <v>724</v>
      </c>
      <c r="I590" s="203">
        <f t="shared" si="53"/>
        <v>1245</v>
      </c>
      <c r="J590" s="204">
        <f t="shared" si="54"/>
        <v>100820.1</v>
      </c>
    </row>
    <row r="591" spans="1:10" x14ac:dyDescent="0.3">
      <c r="A591" s="347"/>
      <c r="B591" s="348"/>
      <c r="C591" s="210" t="s">
        <v>766</v>
      </c>
      <c r="D591" s="210">
        <v>280</v>
      </c>
      <c r="E591" s="205" t="s">
        <v>108</v>
      </c>
      <c r="F591" s="201" t="s">
        <v>661</v>
      </c>
      <c r="G591" s="202">
        <f>VLOOKUP(E591,Belimo!$A:$B,2,FALSE)</f>
        <v>557</v>
      </c>
      <c r="H591" s="202">
        <f>VLOOKUP("H764N",Belimo!$A:$B,2,FALSE)</f>
        <v>724</v>
      </c>
      <c r="I591" s="203">
        <f t="shared" si="53"/>
        <v>1281</v>
      </c>
      <c r="J591" s="204">
        <f t="shared" si="54"/>
        <v>103735.38</v>
      </c>
    </row>
    <row r="592" spans="1:10" x14ac:dyDescent="0.3">
      <c r="A592" s="347"/>
      <c r="B592" s="348"/>
      <c r="C592" s="210" t="s">
        <v>766</v>
      </c>
      <c r="D592" s="210">
        <v>280</v>
      </c>
      <c r="E592" s="205" t="s">
        <v>106</v>
      </c>
      <c r="F592" s="201" t="s">
        <v>662</v>
      </c>
      <c r="G592" s="202">
        <f>VLOOKUP(E592,Belimo!$A:$B,2,FALSE)</f>
        <v>557</v>
      </c>
      <c r="H592" s="202">
        <f>VLOOKUP("H764N",Belimo!$A:$B,2,FALSE)</f>
        <v>724</v>
      </c>
      <c r="I592" s="203">
        <f t="shared" si="53"/>
        <v>1281</v>
      </c>
      <c r="J592" s="204">
        <f t="shared" si="54"/>
        <v>103735.38</v>
      </c>
    </row>
    <row r="593" spans="1:10" x14ac:dyDescent="0.3">
      <c r="A593" s="347" t="s">
        <v>767</v>
      </c>
      <c r="B593" s="348">
        <v>63</v>
      </c>
      <c r="C593" s="210" t="s">
        <v>767</v>
      </c>
      <c r="D593" s="210">
        <v>400</v>
      </c>
      <c r="E593" s="205" t="s">
        <v>295</v>
      </c>
      <c r="F593" s="201" t="s">
        <v>373</v>
      </c>
      <c r="G593" s="202">
        <f>VLOOKUP(E593,Belimo!$A:$B,2,FALSE)</f>
        <v>1246</v>
      </c>
      <c r="H593" s="202">
        <f>VLOOKUP("H765N",Belimo!$A:$B,2,FALSE)</f>
        <v>1047</v>
      </c>
      <c r="I593" s="203">
        <f t="shared" si="53"/>
        <v>2293</v>
      </c>
      <c r="J593" s="204">
        <f t="shared" si="54"/>
        <v>185687.14</v>
      </c>
    </row>
    <row r="594" spans="1:10" x14ac:dyDescent="0.3">
      <c r="A594" s="347"/>
      <c r="B594" s="348"/>
      <c r="C594" s="210" t="s">
        <v>767</v>
      </c>
      <c r="D594" s="210">
        <v>400</v>
      </c>
      <c r="E594" s="205" t="s">
        <v>374</v>
      </c>
      <c r="F594" s="201" t="s">
        <v>666</v>
      </c>
      <c r="G594" s="202">
        <f>VLOOKUP(E594,Belimo!$A:$B,2,FALSE)</f>
        <v>1243</v>
      </c>
      <c r="H594" s="202">
        <f>VLOOKUP("H765N",Belimo!$A:$B,2,FALSE)</f>
        <v>1047</v>
      </c>
      <c r="I594" s="203">
        <f t="shared" si="53"/>
        <v>2290</v>
      </c>
      <c r="J594" s="204">
        <f t="shared" si="54"/>
        <v>185444.2</v>
      </c>
    </row>
    <row r="595" spans="1:10" ht="30" x14ac:dyDescent="0.3">
      <c r="A595" s="347"/>
      <c r="B595" s="348"/>
      <c r="C595" s="210" t="s">
        <v>767</v>
      </c>
      <c r="D595" s="210">
        <v>400</v>
      </c>
      <c r="E595" s="205" t="s">
        <v>298</v>
      </c>
      <c r="F595" s="201" t="s">
        <v>668</v>
      </c>
      <c r="G595" s="202">
        <f>VLOOKUP(E595,Belimo!$A:$B,2,FALSE)</f>
        <v>1305</v>
      </c>
      <c r="H595" s="202">
        <f>VLOOKUP("H765N",Belimo!$A:$B,2,FALSE)</f>
        <v>1047</v>
      </c>
      <c r="I595" s="203">
        <f t="shared" si="53"/>
        <v>2352</v>
      </c>
      <c r="J595" s="204">
        <f t="shared" si="54"/>
        <v>190464.96000000002</v>
      </c>
    </row>
    <row r="596" spans="1:10" ht="30" x14ac:dyDescent="0.3">
      <c r="A596" s="347"/>
      <c r="B596" s="348"/>
      <c r="C596" s="210" t="s">
        <v>767</v>
      </c>
      <c r="D596" s="210">
        <v>400</v>
      </c>
      <c r="E596" s="205" t="s">
        <v>297</v>
      </c>
      <c r="F596" s="201" t="s">
        <v>669</v>
      </c>
      <c r="G596" s="202">
        <f>VLOOKUP(E596,Belimo!$A:$B,2,FALSE)</f>
        <v>1305</v>
      </c>
      <c r="H596" s="202">
        <f>VLOOKUP("H765N",Belimo!$A:$B,2,FALSE)</f>
        <v>1047</v>
      </c>
      <c r="I596" s="203">
        <f t="shared" si="53"/>
        <v>2352</v>
      </c>
      <c r="J596" s="204">
        <f t="shared" si="54"/>
        <v>190464.96000000002</v>
      </c>
    </row>
    <row r="597" spans="1:10" x14ac:dyDescent="0.3">
      <c r="A597" s="347"/>
      <c r="B597" s="348"/>
      <c r="C597" s="210" t="s">
        <v>767</v>
      </c>
      <c r="D597" s="210">
        <v>400</v>
      </c>
      <c r="E597" s="205" t="s">
        <v>302</v>
      </c>
      <c r="F597" s="201" t="s">
        <v>699</v>
      </c>
      <c r="G597" s="202">
        <f>VLOOKUP(E597,Belimo!$A:$B,2,FALSE)</f>
        <v>790</v>
      </c>
      <c r="H597" s="202">
        <f>VLOOKUP("H765N",Belimo!$A:$B,2,FALSE)</f>
        <v>1047</v>
      </c>
      <c r="I597" s="203">
        <f t="shared" si="53"/>
        <v>1837</v>
      </c>
      <c r="J597" s="204">
        <f t="shared" si="54"/>
        <v>148760.26</v>
      </c>
    </row>
    <row r="598" spans="1:10" x14ac:dyDescent="0.3">
      <c r="A598" s="347"/>
      <c r="B598" s="348"/>
      <c r="C598" s="210" t="s">
        <v>767</v>
      </c>
      <c r="D598" s="210">
        <v>400</v>
      </c>
      <c r="E598" s="205" t="s">
        <v>300</v>
      </c>
      <c r="F598" s="201" t="s">
        <v>698</v>
      </c>
      <c r="G598" s="202">
        <f>VLOOKUP(E598,Belimo!$A:$B,2,FALSE)</f>
        <v>790</v>
      </c>
      <c r="H598" s="202">
        <f>VLOOKUP("H765N",Belimo!$A:$B,2,FALSE)</f>
        <v>1047</v>
      </c>
      <c r="I598" s="203">
        <f t="shared" si="53"/>
        <v>1837</v>
      </c>
      <c r="J598" s="204">
        <f t="shared" si="54"/>
        <v>148760.26</v>
      </c>
    </row>
    <row r="599" spans="1:10" x14ac:dyDescent="0.3">
      <c r="A599" s="362"/>
      <c r="B599" s="363"/>
      <c r="C599" s="210" t="s">
        <v>767</v>
      </c>
      <c r="D599" s="210">
        <v>400</v>
      </c>
      <c r="E599" s="205" t="s">
        <v>306</v>
      </c>
      <c r="F599" s="201" t="s">
        <v>661</v>
      </c>
      <c r="G599" s="202">
        <f>VLOOKUP(E599,Belimo!$A:$B,2,FALSE)</f>
        <v>840</v>
      </c>
      <c r="H599" s="202">
        <f>VLOOKUP("H765N",Belimo!$A:$B,2,FALSE)</f>
        <v>1047</v>
      </c>
      <c r="I599" s="203">
        <f t="shared" si="53"/>
        <v>1887</v>
      </c>
      <c r="J599" s="204">
        <f t="shared" si="54"/>
        <v>152809.26</v>
      </c>
    </row>
    <row r="600" spans="1:10" x14ac:dyDescent="0.3">
      <c r="A600" s="362"/>
      <c r="B600" s="363"/>
      <c r="C600" s="210" t="s">
        <v>767</v>
      </c>
      <c r="D600" s="210">
        <v>400</v>
      </c>
      <c r="E600" s="205" t="s">
        <v>304</v>
      </c>
      <c r="F600" s="201" t="s">
        <v>662</v>
      </c>
      <c r="G600" s="202">
        <f>VLOOKUP(E600,Belimo!$A:$B,2,FALSE)</f>
        <v>840</v>
      </c>
      <c r="H600" s="202">
        <f>VLOOKUP("H765N",Belimo!$A:$B,2,FALSE)</f>
        <v>1047</v>
      </c>
      <c r="I600" s="203">
        <f t="shared" si="53"/>
        <v>1887</v>
      </c>
      <c r="J600" s="204">
        <f t="shared" si="54"/>
        <v>152809.26</v>
      </c>
    </row>
    <row r="601" spans="1:10" ht="15.75" x14ac:dyDescent="0.3">
      <c r="A601" s="335" t="s">
        <v>701</v>
      </c>
      <c r="B601" s="336"/>
      <c r="C601" s="336"/>
      <c r="D601" s="336"/>
      <c r="E601" s="336"/>
      <c r="F601" s="336"/>
      <c r="G601" s="336"/>
      <c r="H601" s="336"/>
      <c r="I601" s="336"/>
      <c r="J601" s="337"/>
    </row>
    <row r="602" spans="1:10" x14ac:dyDescent="0.3">
      <c r="A602" s="347" t="s">
        <v>768</v>
      </c>
      <c r="B602" s="348">
        <v>90</v>
      </c>
      <c r="C602" s="210" t="s">
        <v>768</v>
      </c>
      <c r="D602" s="210">
        <v>80</v>
      </c>
      <c r="E602" s="205" t="s">
        <v>670</v>
      </c>
      <c r="F602" s="201" t="s">
        <v>699</v>
      </c>
      <c r="G602" s="202">
        <f>VLOOKUP(E602,Belimo!$A:$B,2,FALSE)</f>
        <v>393</v>
      </c>
      <c r="H602" s="202">
        <f>VLOOKUP("H779N",Belimo!$A:$B,2,FALSE)</f>
        <v>945</v>
      </c>
      <c r="I602" s="203">
        <f t="shared" ref="I602:I624" si="55">G602+H602</f>
        <v>1338</v>
      </c>
      <c r="J602" s="204">
        <f t="shared" si="54"/>
        <v>108351.24</v>
      </c>
    </row>
    <row r="603" spans="1:10" x14ac:dyDescent="0.3">
      <c r="A603" s="347"/>
      <c r="B603" s="348"/>
      <c r="C603" s="210" t="s">
        <v>768</v>
      </c>
      <c r="D603" s="210">
        <v>80</v>
      </c>
      <c r="E603" s="205" t="s">
        <v>671</v>
      </c>
      <c r="F603" s="201" t="s">
        <v>698</v>
      </c>
      <c r="G603" s="202">
        <f>VLOOKUP(E603,Belimo!$A:$B,2,FALSE)</f>
        <v>393</v>
      </c>
      <c r="H603" s="202">
        <f>VLOOKUP("H779N",Belimo!$A:$B,2,FALSE)</f>
        <v>945</v>
      </c>
      <c r="I603" s="203">
        <f t="shared" si="55"/>
        <v>1338</v>
      </c>
      <c r="J603" s="204">
        <f t="shared" si="54"/>
        <v>108351.24</v>
      </c>
    </row>
    <row r="604" spans="1:10" x14ac:dyDescent="0.3">
      <c r="A604" s="347"/>
      <c r="B604" s="348"/>
      <c r="C604" s="210" t="s">
        <v>768</v>
      </c>
      <c r="D604" s="210">
        <v>80</v>
      </c>
      <c r="E604" s="205" t="s">
        <v>663</v>
      </c>
      <c r="F604" s="201" t="s">
        <v>664</v>
      </c>
      <c r="G604" s="202">
        <f>VLOOKUP(E604,Belimo!$A:$B,2,FALSE)</f>
        <v>419</v>
      </c>
      <c r="H604" s="202">
        <f>VLOOKUP("H779N",Belimo!$A:$B,2,FALSE)</f>
        <v>945</v>
      </c>
      <c r="I604" s="203">
        <f t="shared" si="55"/>
        <v>1364</v>
      </c>
      <c r="J604" s="204">
        <f t="shared" si="54"/>
        <v>110456.72</v>
      </c>
    </row>
    <row r="605" spans="1:10" x14ac:dyDescent="0.3">
      <c r="A605" s="347"/>
      <c r="B605" s="348"/>
      <c r="C605" s="210" t="s">
        <v>768</v>
      </c>
      <c r="D605" s="210">
        <v>80</v>
      </c>
      <c r="E605" s="205" t="s">
        <v>672</v>
      </c>
      <c r="F605" s="201" t="s">
        <v>661</v>
      </c>
      <c r="G605" s="202">
        <f>VLOOKUP(E605,Belimo!$A:$B,2,FALSE)</f>
        <v>415</v>
      </c>
      <c r="H605" s="202">
        <f>VLOOKUP("H779N",Belimo!$A:$B,2,FALSE)</f>
        <v>945</v>
      </c>
      <c r="I605" s="203">
        <f t="shared" si="55"/>
        <v>1360</v>
      </c>
      <c r="J605" s="204">
        <f t="shared" si="54"/>
        <v>110132.8</v>
      </c>
    </row>
    <row r="606" spans="1:10" x14ac:dyDescent="0.3">
      <c r="A606" s="347"/>
      <c r="B606" s="348"/>
      <c r="C606" s="210" t="s">
        <v>768</v>
      </c>
      <c r="D606" s="210">
        <v>80</v>
      </c>
      <c r="E606" s="205" t="s">
        <v>673</v>
      </c>
      <c r="F606" s="201" t="s">
        <v>662</v>
      </c>
      <c r="G606" s="202">
        <f>VLOOKUP(E606,Belimo!$A:$B,2,FALSE)</f>
        <v>415</v>
      </c>
      <c r="H606" s="202">
        <f>VLOOKUP("H779N",Belimo!$A:$B,2,FALSE)</f>
        <v>945</v>
      </c>
      <c r="I606" s="203">
        <f t="shared" si="55"/>
        <v>1360</v>
      </c>
      <c r="J606" s="204">
        <f t="shared" si="54"/>
        <v>110132.8</v>
      </c>
    </row>
    <row r="607" spans="1:10" x14ac:dyDescent="0.3">
      <c r="A607" s="347"/>
      <c r="B607" s="348"/>
      <c r="C607" s="210" t="s">
        <v>768</v>
      </c>
      <c r="D607" s="210">
        <v>80</v>
      </c>
      <c r="E607" s="205" t="s">
        <v>665</v>
      </c>
      <c r="F607" s="201" t="s">
        <v>666</v>
      </c>
      <c r="G607" s="202">
        <f>VLOOKUP(E607,Belimo!$A:$B,2,FALSE)</f>
        <v>620</v>
      </c>
      <c r="H607" s="202">
        <f>VLOOKUP("H779N",Belimo!$A:$B,2,FALSE)</f>
        <v>945</v>
      </c>
      <c r="I607" s="203">
        <f t="shared" si="55"/>
        <v>1565</v>
      </c>
      <c r="J607" s="204">
        <f t="shared" si="54"/>
        <v>126733.70000000001</v>
      </c>
    </row>
    <row r="608" spans="1:10" x14ac:dyDescent="0.3">
      <c r="A608" s="347"/>
      <c r="B608" s="348"/>
      <c r="C608" s="210" t="s">
        <v>768</v>
      </c>
      <c r="D608" s="210">
        <v>80</v>
      </c>
      <c r="E608" s="205" t="s">
        <v>95</v>
      </c>
      <c r="F608" s="201" t="s">
        <v>667</v>
      </c>
      <c r="G608" s="202">
        <f>VLOOKUP(E608,Belimo!$A:$B,2,FALSE)</f>
        <v>636</v>
      </c>
      <c r="H608" s="202">
        <f>VLOOKUP("H779N",Belimo!$A:$B,2,FALSE)</f>
        <v>945</v>
      </c>
      <c r="I608" s="203">
        <f t="shared" si="55"/>
        <v>1581</v>
      </c>
      <c r="J608" s="204">
        <f t="shared" si="54"/>
        <v>128029.38</v>
      </c>
    </row>
    <row r="609" spans="1:10" ht="30" x14ac:dyDescent="0.3">
      <c r="A609" s="347"/>
      <c r="B609" s="348"/>
      <c r="C609" s="210" t="s">
        <v>768</v>
      </c>
      <c r="D609" s="210">
        <v>80</v>
      </c>
      <c r="E609" s="205" t="s">
        <v>98</v>
      </c>
      <c r="F609" s="201" t="s">
        <v>668</v>
      </c>
      <c r="G609" s="202">
        <f>VLOOKUP(E609,Belimo!$A:$B,2,FALSE)</f>
        <v>665</v>
      </c>
      <c r="H609" s="202">
        <f>VLOOKUP("H779N",Belimo!$A:$B,2,FALSE)</f>
        <v>945</v>
      </c>
      <c r="I609" s="203">
        <f t="shared" si="55"/>
        <v>1610</v>
      </c>
      <c r="J609" s="204">
        <f t="shared" si="54"/>
        <v>130377.8</v>
      </c>
    </row>
    <row r="610" spans="1:10" ht="30" x14ac:dyDescent="0.3">
      <c r="A610" s="347"/>
      <c r="B610" s="348"/>
      <c r="C610" s="210" t="s">
        <v>768</v>
      </c>
      <c r="D610" s="210">
        <v>80</v>
      </c>
      <c r="E610" s="205" t="s">
        <v>97</v>
      </c>
      <c r="F610" s="201" t="s">
        <v>669</v>
      </c>
      <c r="G610" s="202">
        <f>VLOOKUP(E610,Belimo!$A:$B,2,FALSE)</f>
        <v>665</v>
      </c>
      <c r="H610" s="202">
        <f>VLOOKUP("H779N",Belimo!$A:$B,2,FALSE)</f>
        <v>945</v>
      </c>
      <c r="I610" s="203">
        <f t="shared" si="55"/>
        <v>1610</v>
      </c>
      <c r="J610" s="204">
        <f t="shared" si="54"/>
        <v>130377.8</v>
      </c>
    </row>
    <row r="611" spans="1:10" x14ac:dyDescent="0.3">
      <c r="A611" s="347"/>
      <c r="B611" s="348"/>
      <c r="C611" s="210" t="s">
        <v>768</v>
      </c>
      <c r="D611" s="210">
        <v>160</v>
      </c>
      <c r="E611" s="205" t="s">
        <v>104</v>
      </c>
      <c r="F611" s="201" t="s">
        <v>699</v>
      </c>
      <c r="G611" s="202">
        <f>VLOOKUP(E611,Belimo!$A:$B,2,FALSE)</f>
        <v>521</v>
      </c>
      <c r="H611" s="202">
        <f>VLOOKUP("H779N",Belimo!$A:$B,2,FALSE)</f>
        <v>945</v>
      </c>
      <c r="I611" s="203">
        <f t="shared" si="55"/>
        <v>1466</v>
      </c>
      <c r="J611" s="204">
        <f t="shared" si="54"/>
        <v>118716.68000000001</v>
      </c>
    </row>
    <row r="612" spans="1:10" x14ac:dyDescent="0.3">
      <c r="A612" s="347"/>
      <c r="B612" s="348"/>
      <c r="C612" s="210" t="s">
        <v>768</v>
      </c>
      <c r="D612" s="210">
        <v>160</v>
      </c>
      <c r="E612" s="205" t="s">
        <v>102</v>
      </c>
      <c r="F612" s="201" t="s">
        <v>698</v>
      </c>
      <c r="G612" s="202">
        <f>VLOOKUP(E612,Belimo!$A:$B,2,FALSE)</f>
        <v>521</v>
      </c>
      <c r="H612" s="202">
        <f>VLOOKUP("H779N",Belimo!$A:$B,2,FALSE)</f>
        <v>945</v>
      </c>
      <c r="I612" s="203">
        <f t="shared" si="55"/>
        <v>1466</v>
      </c>
      <c r="J612" s="204">
        <f t="shared" si="54"/>
        <v>118716.68000000001</v>
      </c>
    </row>
    <row r="613" spans="1:10" x14ac:dyDescent="0.3">
      <c r="A613" s="347"/>
      <c r="B613" s="348"/>
      <c r="C613" s="210" t="s">
        <v>768</v>
      </c>
      <c r="D613" s="210">
        <v>160</v>
      </c>
      <c r="E613" s="205" t="s">
        <v>108</v>
      </c>
      <c r="F613" s="201" t="s">
        <v>661</v>
      </c>
      <c r="G613" s="202">
        <f>VLOOKUP(E613,Belimo!$A:$B,2,FALSE)</f>
        <v>557</v>
      </c>
      <c r="H613" s="202">
        <f>VLOOKUP("H779N",Belimo!$A:$B,2,FALSE)</f>
        <v>945</v>
      </c>
      <c r="I613" s="203">
        <f t="shared" si="55"/>
        <v>1502</v>
      </c>
      <c r="J613" s="204">
        <f t="shared" si="54"/>
        <v>121631.96</v>
      </c>
    </row>
    <row r="614" spans="1:10" x14ac:dyDescent="0.3">
      <c r="A614" s="347"/>
      <c r="B614" s="348"/>
      <c r="C614" s="210" t="s">
        <v>768</v>
      </c>
      <c r="D614" s="210">
        <v>160</v>
      </c>
      <c r="E614" s="205" t="s">
        <v>106</v>
      </c>
      <c r="F614" s="201" t="s">
        <v>662</v>
      </c>
      <c r="G614" s="202">
        <f>VLOOKUP(E614,Belimo!$A:$B,2,FALSE)</f>
        <v>557</v>
      </c>
      <c r="H614" s="202">
        <f>VLOOKUP("H779N",Belimo!$A:$B,2,FALSE)</f>
        <v>945</v>
      </c>
      <c r="I614" s="203">
        <f t="shared" si="55"/>
        <v>1502</v>
      </c>
      <c r="J614" s="204">
        <f t="shared" si="54"/>
        <v>121631.96</v>
      </c>
    </row>
    <row r="615" spans="1:10" x14ac:dyDescent="0.3">
      <c r="A615" s="347" t="s">
        <v>769</v>
      </c>
      <c r="B615" s="348">
        <v>100</v>
      </c>
      <c r="C615" s="210" t="s">
        <v>769</v>
      </c>
      <c r="D615" s="210">
        <v>250</v>
      </c>
      <c r="E615" s="205" t="s">
        <v>295</v>
      </c>
      <c r="F615" s="201" t="s">
        <v>373</v>
      </c>
      <c r="G615" s="202">
        <f>VLOOKUP(E615,Belimo!$A:$B,2,FALSE)</f>
        <v>1246</v>
      </c>
      <c r="H615" s="202">
        <f>VLOOKUP("H780N",Belimo!$A:$B,2,FALSE)</f>
        <v>1202</v>
      </c>
      <c r="I615" s="203">
        <f t="shared" si="55"/>
        <v>2448</v>
      </c>
      <c r="J615" s="204">
        <f t="shared" si="54"/>
        <v>198239.04</v>
      </c>
    </row>
    <row r="616" spans="1:10" x14ac:dyDescent="0.3">
      <c r="A616" s="347"/>
      <c r="B616" s="348"/>
      <c r="C616" s="210" t="s">
        <v>769</v>
      </c>
      <c r="D616" s="210">
        <v>250</v>
      </c>
      <c r="E616" s="205" t="s">
        <v>374</v>
      </c>
      <c r="F616" s="201" t="s">
        <v>666</v>
      </c>
      <c r="G616" s="202">
        <f>VLOOKUP(E616,Belimo!$A:$B,2,FALSE)</f>
        <v>1243</v>
      </c>
      <c r="H616" s="202">
        <f>VLOOKUP("H780N",Belimo!$A:$B,2,FALSE)</f>
        <v>1202</v>
      </c>
      <c r="I616" s="203">
        <f t="shared" si="55"/>
        <v>2445</v>
      </c>
      <c r="J616" s="204">
        <f t="shared" si="54"/>
        <v>197996.1</v>
      </c>
    </row>
    <row r="617" spans="1:10" ht="30" x14ac:dyDescent="0.3">
      <c r="A617" s="347"/>
      <c r="B617" s="348"/>
      <c r="C617" s="210" t="s">
        <v>769</v>
      </c>
      <c r="D617" s="210">
        <v>250</v>
      </c>
      <c r="E617" s="205" t="s">
        <v>298</v>
      </c>
      <c r="F617" s="201" t="s">
        <v>668</v>
      </c>
      <c r="G617" s="202">
        <f>VLOOKUP(E617,Belimo!$A:$B,2,FALSE)</f>
        <v>1305</v>
      </c>
      <c r="H617" s="202">
        <f>VLOOKUP("H780N",Belimo!$A:$B,2,FALSE)</f>
        <v>1202</v>
      </c>
      <c r="I617" s="203">
        <f t="shared" si="55"/>
        <v>2507</v>
      </c>
      <c r="J617" s="204">
        <f t="shared" si="54"/>
        <v>203016.86000000002</v>
      </c>
    </row>
    <row r="618" spans="1:10" ht="30" x14ac:dyDescent="0.3">
      <c r="A618" s="347"/>
      <c r="B618" s="348"/>
      <c r="C618" s="210" t="s">
        <v>769</v>
      </c>
      <c r="D618" s="210">
        <v>250</v>
      </c>
      <c r="E618" s="205" t="s">
        <v>297</v>
      </c>
      <c r="F618" s="201" t="s">
        <v>669</v>
      </c>
      <c r="G618" s="202">
        <f>VLOOKUP(E618,Belimo!$A:$B,2,FALSE)</f>
        <v>1305</v>
      </c>
      <c r="H618" s="202">
        <f>VLOOKUP("H780N",Belimo!$A:$B,2,FALSE)</f>
        <v>1202</v>
      </c>
      <c r="I618" s="203">
        <f t="shared" si="55"/>
        <v>2507</v>
      </c>
      <c r="J618" s="204">
        <f t="shared" si="54"/>
        <v>203016.86000000002</v>
      </c>
    </row>
    <row r="619" spans="1:10" x14ac:dyDescent="0.3">
      <c r="A619" s="347"/>
      <c r="B619" s="348"/>
      <c r="C619" s="210" t="s">
        <v>769</v>
      </c>
      <c r="D619" s="210">
        <v>350</v>
      </c>
      <c r="E619" s="205" t="s">
        <v>302</v>
      </c>
      <c r="F619" s="201" t="s">
        <v>699</v>
      </c>
      <c r="G619" s="202">
        <f>VLOOKUP(E619,Belimo!$A:$B,2,FALSE)</f>
        <v>790</v>
      </c>
      <c r="H619" s="202">
        <f>VLOOKUP("H780N",Belimo!$A:$B,2,FALSE)</f>
        <v>1202</v>
      </c>
      <c r="I619" s="203">
        <f t="shared" si="55"/>
        <v>1992</v>
      </c>
      <c r="J619" s="204">
        <f t="shared" si="54"/>
        <v>161312.16</v>
      </c>
    </row>
    <row r="620" spans="1:10" x14ac:dyDescent="0.3">
      <c r="A620" s="347"/>
      <c r="B620" s="348"/>
      <c r="C620" s="210" t="s">
        <v>769</v>
      </c>
      <c r="D620" s="210">
        <v>350</v>
      </c>
      <c r="E620" s="205" t="s">
        <v>300</v>
      </c>
      <c r="F620" s="201" t="s">
        <v>698</v>
      </c>
      <c r="G620" s="202">
        <f>VLOOKUP(E620,Belimo!$A:$B,2,FALSE)</f>
        <v>790</v>
      </c>
      <c r="H620" s="202">
        <f>VLOOKUP("H780N",Belimo!$A:$B,2,FALSE)</f>
        <v>1202</v>
      </c>
      <c r="I620" s="203">
        <f t="shared" si="55"/>
        <v>1992</v>
      </c>
      <c r="J620" s="204">
        <f t="shared" si="54"/>
        <v>161312.16</v>
      </c>
    </row>
    <row r="621" spans="1:10" x14ac:dyDescent="0.3">
      <c r="A621" s="347"/>
      <c r="B621" s="348"/>
      <c r="C621" s="210" t="s">
        <v>769</v>
      </c>
      <c r="D621" s="210">
        <v>350</v>
      </c>
      <c r="E621" s="205" t="s">
        <v>306</v>
      </c>
      <c r="F621" s="201" t="s">
        <v>661</v>
      </c>
      <c r="G621" s="202">
        <f>VLOOKUP(E621,Belimo!$A:$B,2,FALSE)</f>
        <v>840</v>
      </c>
      <c r="H621" s="202">
        <f>VLOOKUP("H780N",Belimo!$A:$B,2,FALSE)</f>
        <v>1202</v>
      </c>
      <c r="I621" s="203">
        <f t="shared" si="55"/>
        <v>2042</v>
      </c>
      <c r="J621" s="204">
        <f t="shared" si="54"/>
        <v>165361.16</v>
      </c>
    </row>
    <row r="622" spans="1:10" x14ac:dyDescent="0.3">
      <c r="A622" s="347"/>
      <c r="B622" s="348"/>
      <c r="C622" s="210" t="s">
        <v>769</v>
      </c>
      <c r="D622" s="210">
        <v>350</v>
      </c>
      <c r="E622" s="205" t="s">
        <v>304</v>
      </c>
      <c r="F622" s="201" t="s">
        <v>662</v>
      </c>
      <c r="G622" s="202">
        <f>VLOOKUP(E622,Belimo!$A:$B,2,FALSE)</f>
        <v>840</v>
      </c>
      <c r="H622" s="202">
        <f>VLOOKUP("H780N",Belimo!$A:$B,2,FALSE)</f>
        <v>1202</v>
      </c>
      <c r="I622" s="203">
        <f t="shared" si="55"/>
        <v>2042</v>
      </c>
      <c r="J622" s="204">
        <f t="shared" si="54"/>
        <v>165361.16</v>
      </c>
    </row>
    <row r="623" spans="1:10" x14ac:dyDescent="0.3">
      <c r="A623" s="362"/>
      <c r="B623" s="363"/>
      <c r="C623" s="210" t="s">
        <v>769</v>
      </c>
      <c r="D623" s="212">
        <v>400</v>
      </c>
      <c r="E623" s="205" t="s">
        <v>313</v>
      </c>
      <c r="F623" s="201" t="s">
        <v>661</v>
      </c>
      <c r="G623" s="202">
        <f>VLOOKUP(E623,Belimo!$A:$B,2,FALSE)</f>
        <v>1088</v>
      </c>
      <c r="H623" s="202">
        <f>VLOOKUP("H780N",Belimo!$A:$B,2,FALSE)</f>
        <v>1202</v>
      </c>
      <c r="I623" s="203">
        <f t="shared" si="55"/>
        <v>2290</v>
      </c>
      <c r="J623" s="204">
        <f t="shared" si="54"/>
        <v>185444.2</v>
      </c>
    </row>
    <row r="624" spans="1:10" x14ac:dyDescent="0.3">
      <c r="A624" s="362"/>
      <c r="B624" s="363"/>
      <c r="C624" s="210" t="s">
        <v>769</v>
      </c>
      <c r="D624" s="212">
        <v>400</v>
      </c>
      <c r="E624" s="200" t="s">
        <v>311</v>
      </c>
      <c r="F624" s="201" t="s">
        <v>662</v>
      </c>
      <c r="G624" s="202">
        <f>VLOOKUP(E624,Belimo!$A:$B,2,FALSE)</f>
        <v>1088</v>
      </c>
      <c r="H624" s="202">
        <f>VLOOKUP("H780N",Belimo!$A:$B,2,FALSE)</f>
        <v>1202</v>
      </c>
      <c r="I624" s="203">
        <f t="shared" si="55"/>
        <v>2290</v>
      </c>
      <c r="J624" s="204">
        <f t="shared" si="54"/>
        <v>185444.2</v>
      </c>
    </row>
    <row r="625" spans="1:10" ht="15.75" x14ac:dyDescent="0.3">
      <c r="A625" s="335" t="s">
        <v>702</v>
      </c>
      <c r="B625" s="336"/>
      <c r="C625" s="336"/>
      <c r="D625" s="336"/>
      <c r="E625" s="336"/>
      <c r="F625" s="336"/>
      <c r="G625" s="336"/>
      <c r="H625" s="336"/>
      <c r="I625" s="336"/>
      <c r="J625" s="337"/>
    </row>
    <row r="626" spans="1:10" x14ac:dyDescent="0.3">
      <c r="A626" s="347" t="s">
        <v>770</v>
      </c>
      <c r="B626" s="348">
        <v>145</v>
      </c>
      <c r="C626" s="210" t="s">
        <v>770</v>
      </c>
      <c r="D626" s="210">
        <v>150</v>
      </c>
      <c r="E626" s="205" t="s">
        <v>295</v>
      </c>
      <c r="F626" s="201" t="s">
        <v>373</v>
      </c>
      <c r="G626" s="202">
        <f>VLOOKUP(E626,Belimo!$A:$B,2,FALSE)</f>
        <v>1246</v>
      </c>
      <c r="H626" s="202">
        <f>VLOOKUP("H7100N",Belimo!$A:$B,2,FALSE)</f>
        <v>1485</v>
      </c>
      <c r="I626" s="203">
        <f t="shared" ref="I626:I635" si="56">G626+H626</f>
        <v>2731</v>
      </c>
      <c r="J626" s="204">
        <f t="shared" si="54"/>
        <v>221156.38</v>
      </c>
    </row>
    <row r="627" spans="1:10" x14ac:dyDescent="0.3">
      <c r="A627" s="347"/>
      <c r="B627" s="348"/>
      <c r="C627" s="210" t="s">
        <v>770</v>
      </c>
      <c r="D627" s="210">
        <v>150</v>
      </c>
      <c r="E627" s="205" t="s">
        <v>374</v>
      </c>
      <c r="F627" s="201" t="s">
        <v>666</v>
      </c>
      <c r="G627" s="202">
        <f>VLOOKUP(E627,Belimo!$A:$B,2,FALSE)</f>
        <v>1243</v>
      </c>
      <c r="H627" s="202">
        <f>VLOOKUP("H7100N",Belimo!$A:$B,2,FALSE)</f>
        <v>1485</v>
      </c>
      <c r="I627" s="203">
        <f t="shared" si="56"/>
        <v>2728</v>
      </c>
      <c r="J627" s="204">
        <f t="shared" si="54"/>
        <v>220913.44</v>
      </c>
    </row>
    <row r="628" spans="1:10" ht="30" x14ac:dyDescent="0.3">
      <c r="A628" s="347"/>
      <c r="B628" s="348"/>
      <c r="C628" s="210" t="s">
        <v>770</v>
      </c>
      <c r="D628" s="210">
        <v>150</v>
      </c>
      <c r="E628" s="205" t="s">
        <v>298</v>
      </c>
      <c r="F628" s="201" t="s">
        <v>668</v>
      </c>
      <c r="G628" s="202">
        <f>VLOOKUP(E628,Belimo!$A:$B,2,FALSE)</f>
        <v>1305</v>
      </c>
      <c r="H628" s="202">
        <f>VLOOKUP("H7100N",Belimo!$A:$B,2,FALSE)</f>
        <v>1485</v>
      </c>
      <c r="I628" s="203">
        <f t="shared" si="56"/>
        <v>2790</v>
      </c>
      <c r="J628" s="204">
        <f t="shared" si="54"/>
        <v>225934.2</v>
      </c>
    </row>
    <row r="629" spans="1:10" ht="30" x14ac:dyDescent="0.3">
      <c r="A629" s="347"/>
      <c r="B629" s="348"/>
      <c r="C629" s="210" t="s">
        <v>770</v>
      </c>
      <c r="D629" s="210">
        <v>150</v>
      </c>
      <c r="E629" s="205" t="s">
        <v>297</v>
      </c>
      <c r="F629" s="201" t="s">
        <v>669</v>
      </c>
      <c r="G629" s="202">
        <f>VLOOKUP(E629,Belimo!$A:$B,2,FALSE)</f>
        <v>1305</v>
      </c>
      <c r="H629" s="202">
        <f>VLOOKUP("H7100N",Belimo!$A:$B,2,FALSE)</f>
        <v>1485</v>
      </c>
      <c r="I629" s="203">
        <f t="shared" si="56"/>
        <v>2790</v>
      </c>
      <c r="J629" s="204">
        <f t="shared" si="54"/>
        <v>225934.2</v>
      </c>
    </row>
    <row r="630" spans="1:10" x14ac:dyDescent="0.3">
      <c r="A630" s="347"/>
      <c r="B630" s="348"/>
      <c r="C630" s="210" t="s">
        <v>770</v>
      </c>
      <c r="D630" s="210">
        <v>200</v>
      </c>
      <c r="E630" s="205" t="s">
        <v>302</v>
      </c>
      <c r="F630" s="201" t="s">
        <v>699</v>
      </c>
      <c r="G630" s="202">
        <f>VLOOKUP(E630,Belimo!$A:$B,2,FALSE)</f>
        <v>790</v>
      </c>
      <c r="H630" s="202">
        <f>VLOOKUP("H7100N",Belimo!$A:$B,2,FALSE)</f>
        <v>1485</v>
      </c>
      <c r="I630" s="203">
        <f t="shared" si="56"/>
        <v>2275</v>
      </c>
      <c r="J630" s="204">
        <f t="shared" si="54"/>
        <v>184229.5</v>
      </c>
    </row>
    <row r="631" spans="1:10" x14ac:dyDescent="0.3">
      <c r="A631" s="347"/>
      <c r="B631" s="348"/>
      <c r="C631" s="210" t="s">
        <v>770</v>
      </c>
      <c r="D631" s="210">
        <v>200</v>
      </c>
      <c r="E631" s="205" t="s">
        <v>300</v>
      </c>
      <c r="F631" s="201" t="s">
        <v>698</v>
      </c>
      <c r="G631" s="202">
        <f>VLOOKUP(E631,Belimo!$A:$B,2,FALSE)</f>
        <v>790</v>
      </c>
      <c r="H631" s="202">
        <f>VLOOKUP("H7100N",Belimo!$A:$B,2,FALSE)</f>
        <v>1485</v>
      </c>
      <c r="I631" s="203">
        <f t="shared" si="56"/>
        <v>2275</v>
      </c>
      <c r="J631" s="204">
        <f t="shared" si="54"/>
        <v>184229.5</v>
      </c>
    </row>
    <row r="632" spans="1:10" x14ac:dyDescent="0.3">
      <c r="A632" s="347"/>
      <c r="B632" s="348"/>
      <c r="C632" s="210" t="s">
        <v>770</v>
      </c>
      <c r="D632" s="210">
        <v>200</v>
      </c>
      <c r="E632" s="205" t="s">
        <v>306</v>
      </c>
      <c r="F632" s="201" t="s">
        <v>661</v>
      </c>
      <c r="G632" s="202">
        <f>VLOOKUP(E632,Belimo!$A:$B,2,FALSE)</f>
        <v>840</v>
      </c>
      <c r="H632" s="202">
        <f>VLOOKUP("H7100N",Belimo!$A:$B,2,FALSE)</f>
        <v>1485</v>
      </c>
      <c r="I632" s="203">
        <f t="shared" si="56"/>
        <v>2325</v>
      </c>
      <c r="J632" s="204">
        <f t="shared" si="54"/>
        <v>188278.5</v>
      </c>
    </row>
    <row r="633" spans="1:10" x14ac:dyDescent="0.3">
      <c r="A633" s="347"/>
      <c r="B633" s="348"/>
      <c r="C633" s="210" t="s">
        <v>770</v>
      </c>
      <c r="D633" s="210">
        <v>200</v>
      </c>
      <c r="E633" s="205" t="s">
        <v>304</v>
      </c>
      <c r="F633" s="201" t="s">
        <v>662</v>
      </c>
      <c r="G633" s="202">
        <f>VLOOKUP(E633,Belimo!$A:$B,2,FALSE)</f>
        <v>840</v>
      </c>
      <c r="H633" s="202">
        <f>VLOOKUP("H7100N",Belimo!$A:$B,2,FALSE)</f>
        <v>1485</v>
      </c>
      <c r="I633" s="203">
        <f t="shared" si="56"/>
        <v>2325</v>
      </c>
      <c r="J633" s="204">
        <f t="shared" si="54"/>
        <v>188278.5</v>
      </c>
    </row>
    <row r="634" spans="1:10" x14ac:dyDescent="0.3">
      <c r="A634" s="362"/>
      <c r="B634" s="363"/>
      <c r="C634" s="210" t="s">
        <v>770</v>
      </c>
      <c r="D634" s="212">
        <v>400</v>
      </c>
      <c r="E634" s="205" t="s">
        <v>313</v>
      </c>
      <c r="F634" s="201" t="s">
        <v>661</v>
      </c>
      <c r="G634" s="202">
        <f>VLOOKUP(E634,Belimo!$A:$B,2,FALSE)</f>
        <v>1088</v>
      </c>
      <c r="H634" s="202">
        <f>VLOOKUP("H7100N",Belimo!$A:$B,2,FALSE)</f>
        <v>1485</v>
      </c>
      <c r="I634" s="203">
        <f t="shared" si="56"/>
        <v>2573</v>
      </c>
      <c r="J634" s="204">
        <f t="shared" si="54"/>
        <v>208361.54</v>
      </c>
    </row>
    <row r="635" spans="1:10" x14ac:dyDescent="0.3">
      <c r="A635" s="362"/>
      <c r="B635" s="363"/>
      <c r="C635" s="210" t="s">
        <v>770</v>
      </c>
      <c r="D635" s="212">
        <v>400</v>
      </c>
      <c r="E635" s="200" t="s">
        <v>311</v>
      </c>
      <c r="F635" s="201" t="s">
        <v>662</v>
      </c>
      <c r="G635" s="202">
        <f>VLOOKUP(E635,Belimo!$A:$B,2,FALSE)</f>
        <v>1088</v>
      </c>
      <c r="H635" s="202">
        <f>VLOOKUP("H7100N",Belimo!$A:$B,2,FALSE)</f>
        <v>1485</v>
      </c>
      <c r="I635" s="203">
        <f t="shared" si="56"/>
        <v>2573</v>
      </c>
      <c r="J635" s="204">
        <f t="shared" si="54"/>
        <v>208361.54</v>
      </c>
    </row>
    <row r="636" spans="1:10" ht="15.75" x14ac:dyDescent="0.3">
      <c r="A636" s="335" t="s">
        <v>703</v>
      </c>
      <c r="B636" s="336"/>
      <c r="C636" s="336"/>
      <c r="D636" s="336"/>
      <c r="E636" s="336"/>
      <c r="F636" s="336"/>
      <c r="G636" s="336"/>
      <c r="H636" s="336"/>
      <c r="I636" s="336"/>
      <c r="J636" s="337"/>
    </row>
    <row r="637" spans="1:10" x14ac:dyDescent="0.3">
      <c r="A637" s="347" t="s">
        <v>771</v>
      </c>
      <c r="B637" s="348">
        <v>220</v>
      </c>
      <c r="C637" s="210" t="s">
        <v>771</v>
      </c>
      <c r="D637" s="210">
        <v>130</v>
      </c>
      <c r="E637" s="205" t="s">
        <v>302</v>
      </c>
      <c r="F637" s="201" t="s">
        <v>699</v>
      </c>
      <c r="G637" s="202">
        <f>VLOOKUP(E637,Belimo!$A:$B,2,FALSE)</f>
        <v>790</v>
      </c>
      <c r="H637" s="202">
        <f>VLOOKUP("H7125N",Belimo!$A:$B,2,FALSE)</f>
        <v>2638</v>
      </c>
      <c r="I637" s="203">
        <f t="shared" ref="I637:I642" si="57">G637+H637</f>
        <v>3428</v>
      </c>
      <c r="J637" s="204">
        <f t="shared" si="54"/>
        <v>277599.44</v>
      </c>
    </row>
    <row r="638" spans="1:10" x14ac:dyDescent="0.3">
      <c r="A638" s="347"/>
      <c r="B638" s="348"/>
      <c r="C638" s="210" t="s">
        <v>771</v>
      </c>
      <c r="D638" s="210">
        <v>130</v>
      </c>
      <c r="E638" s="205" t="s">
        <v>300</v>
      </c>
      <c r="F638" s="201" t="s">
        <v>698</v>
      </c>
      <c r="G638" s="202">
        <f>VLOOKUP(E638,Belimo!$A:$B,2,FALSE)</f>
        <v>790</v>
      </c>
      <c r="H638" s="202">
        <f>VLOOKUP("H7125N",Belimo!$A:$B,2,FALSE)</f>
        <v>2638</v>
      </c>
      <c r="I638" s="203">
        <f t="shared" si="57"/>
        <v>3428</v>
      </c>
      <c r="J638" s="204">
        <f t="shared" si="54"/>
        <v>277599.44</v>
      </c>
    </row>
    <row r="639" spans="1:10" x14ac:dyDescent="0.3">
      <c r="A639" s="347"/>
      <c r="B639" s="348"/>
      <c r="C639" s="210" t="s">
        <v>771</v>
      </c>
      <c r="D639" s="210">
        <v>130</v>
      </c>
      <c r="E639" s="205" t="s">
        <v>306</v>
      </c>
      <c r="F639" s="201" t="s">
        <v>661</v>
      </c>
      <c r="G639" s="202">
        <f>VLOOKUP(E639,Belimo!$A:$B,2,FALSE)</f>
        <v>840</v>
      </c>
      <c r="H639" s="202">
        <f>VLOOKUP("H7125N",Belimo!$A:$B,2,FALSE)</f>
        <v>2638</v>
      </c>
      <c r="I639" s="203">
        <f t="shared" si="57"/>
        <v>3478</v>
      </c>
      <c r="J639" s="204">
        <f t="shared" si="54"/>
        <v>281648.44</v>
      </c>
    </row>
    <row r="640" spans="1:10" x14ac:dyDescent="0.3">
      <c r="A640" s="347"/>
      <c r="B640" s="348"/>
      <c r="C640" s="210" t="s">
        <v>771</v>
      </c>
      <c r="D640" s="210">
        <v>130</v>
      </c>
      <c r="E640" s="205" t="s">
        <v>304</v>
      </c>
      <c r="F640" s="201" t="s">
        <v>662</v>
      </c>
      <c r="G640" s="202">
        <f>VLOOKUP(E640,Belimo!$A:$B,2,FALSE)</f>
        <v>840</v>
      </c>
      <c r="H640" s="202">
        <f>VLOOKUP("H7125N",Belimo!$A:$B,2,FALSE)</f>
        <v>2638</v>
      </c>
      <c r="I640" s="203">
        <f t="shared" si="57"/>
        <v>3478</v>
      </c>
      <c r="J640" s="204">
        <f t="shared" si="54"/>
        <v>281648.44</v>
      </c>
    </row>
    <row r="641" spans="1:10" x14ac:dyDescent="0.3">
      <c r="A641" s="362"/>
      <c r="B641" s="363"/>
      <c r="C641" s="210" t="s">
        <v>771</v>
      </c>
      <c r="D641" s="212">
        <v>290</v>
      </c>
      <c r="E641" s="205" t="s">
        <v>313</v>
      </c>
      <c r="F641" s="201" t="s">
        <v>661</v>
      </c>
      <c r="G641" s="202">
        <f>VLOOKUP(E641,Belimo!$A:$B,2,FALSE)</f>
        <v>1088</v>
      </c>
      <c r="H641" s="202">
        <f>VLOOKUP("H7125N",Belimo!$A:$B,2,FALSE)</f>
        <v>2638</v>
      </c>
      <c r="I641" s="203">
        <f t="shared" si="57"/>
        <v>3726</v>
      </c>
      <c r="J641" s="204">
        <f t="shared" si="54"/>
        <v>301731.48000000004</v>
      </c>
    </row>
    <row r="642" spans="1:10" x14ac:dyDescent="0.3">
      <c r="A642" s="362"/>
      <c r="B642" s="363"/>
      <c r="C642" s="210" t="s">
        <v>771</v>
      </c>
      <c r="D642" s="212">
        <v>290</v>
      </c>
      <c r="E642" s="200" t="s">
        <v>311</v>
      </c>
      <c r="F642" s="201" t="s">
        <v>662</v>
      </c>
      <c r="G642" s="202">
        <f>VLOOKUP(E642,Belimo!$A:$B,2,FALSE)</f>
        <v>1088</v>
      </c>
      <c r="H642" s="202">
        <f>VLOOKUP("H7125N",Belimo!$A:$B,2,FALSE)</f>
        <v>2638</v>
      </c>
      <c r="I642" s="203">
        <f t="shared" si="57"/>
        <v>3726</v>
      </c>
      <c r="J642" s="204">
        <f t="shared" si="54"/>
        <v>301731.48000000004</v>
      </c>
    </row>
    <row r="643" spans="1:10" ht="15.75" x14ac:dyDescent="0.3">
      <c r="A643" s="335" t="s">
        <v>704</v>
      </c>
      <c r="B643" s="336"/>
      <c r="C643" s="336"/>
      <c r="D643" s="336"/>
      <c r="E643" s="336"/>
      <c r="F643" s="336"/>
      <c r="G643" s="336"/>
      <c r="H643" s="336"/>
      <c r="I643" s="336"/>
      <c r="J643" s="337"/>
    </row>
    <row r="644" spans="1:10" x14ac:dyDescent="0.3">
      <c r="A644" s="347" t="s">
        <v>772</v>
      </c>
      <c r="B644" s="348">
        <v>320</v>
      </c>
      <c r="C644" s="210" t="s">
        <v>772</v>
      </c>
      <c r="D644" s="210">
        <v>80</v>
      </c>
      <c r="E644" s="205" t="s">
        <v>302</v>
      </c>
      <c r="F644" s="201" t="s">
        <v>699</v>
      </c>
      <c r="G644" s="202">
        <f>VLOOKUP(E644,Belimo!$A:$B,2,FALSE)</f>
        <v>790</v>
      </c>
      <c r="H644" s="202">
        <f>VLOOKUP("H7150N",Belimo!$A:$B,2,FALSE)</f>
        <v>3183</v>
      </c>
      <c r="I644" s="203">
        <f t="shared" ref="I644:I649" si="58">G644+H644</f>
        <v>3973</v>
      </c>
      <c r="J644" s="204">
        <f t="shared" ref="J644:J693" si="59">$I$7*I644</f>
        <v>321733.54000000004</v>
      </c>
    </row>
    <row r="645" spans="1:10" x14ac:dyDescent="0.3">
      <c r="A645" s="347"/>
      <c r="B645" s="348"/>
      <c r="C645" s="210" t="s">
        <v>772</v>
      </c>
      <c r="D645" s="210">
        <v>80</v>
      </c>
      <c r="E645" s="205" t="s">
        <v>300</v>
      </c>
      <c r="F645" s="201" t="s">
        <v>698</v>
      </c>
      <c r="G645" s="202">
        <f>VLOOKUP(E645,Belimo!$A:$B,2,FALSE)</f>
        <v>790</v>
      </c>
      <c r="H645" s="202">
        <f>VLOOKUP("H7150N",Belimo!$A:$B,2,FALSE)</f>
        <v>3183</v>
      </c>
      <c r="I645" s="203">
        <f t="shared" si="58"/>
        <v>3973</v>
      </c>
      <c r="J645" s="204">
        <f t="shared" si="59"/>
        <v>321733.54000000004</v>
      </c>
    </row>
    <row r="646" spans="1:10" x14ac:dyDescent="0.3">
      <c r="A646" s="347"/>
      <c r="B646" s="348"/>
      <c r="C646" s="210" t="s">
        <v>772</v>
      </c>
      <c r="D646" s="210">
        <v>80</v>
      </c>
      <c r="E646" s="205" t="s">
        <v>306</v>
      </c>
      <c r="F646" s="201" t="s">
        <v>661</v>
      </c>
      <c r="G646" s="202">
        <f>VLOOKUP(E646,Belimo!$A:$B,2,FALSE)</f>
        <v>840</v>
      </c>
      <c r="H646" s="202">
        <f>VLOOKUP("H7150N",Belimo!$A:$B,2,FALSE)</f>
        <v>3183</v>
      </c>
      <c r="I646" s="203">
        <f t="shared" si="58"/>
        <v>4023</v>
      </c>
      <c r="J646" s="204">
        <f t="shared" si="59"/>
        <v>325782.54000000004</v>
      </c>
    </row>
    <row r="647" spans="1:10" x14ac:dyDescent="0.3">
      <c r="A647" s="347"/>
      <c r="B647" s="348"/>
      <c r="C647" s="210" t="s">
        <v>772</v>
      </c>
      <c r="D647" s="210">
        <v>80</v>
      </c>
      <c r="E647" s="205" t="s">
        <v>304</v>
      </c>
      <c r="F647" s="201" t="s">
        <v>662</v>
      </c>
      <c r="G647" s="202">
        <f>VLOOKUP(E647,Belimo!$A:$B,2,FALSE)</f>
        <v>840</v>
      </c>
      <c r="H647" s="202">
        <f>VLOOKUP("H7150N",Belimo!$A:$B,2,FALSE)</f>
        <v>3183</v>
      </c>
      <c r="I647" s="203">
        <f t="shared" si="58"/>
        <v>4023</v>
      </c>
      <c r="J647" s="204">
        <f t="shared" si="59"/>
        <v>325782.54000000004</v>
      </c>
    </row>
    <row r="648" spans="1:10" x14ac:dyDescent="0.3">
      <c r="A648" s="362"/>
      <c r="B648" s="363"/>
      <c r="C648" s="210" t="s">
        <v>772</v>
      </c>
      <c r="D648" s="212">
        <v>190</v>
      </c>
      <c r="E648" s="205" t="s">
        <v>313</v>
      </c>
      <c r="F648" s="201" t="s">
        <v>661</v>
      </c>
      <c r="G648" s="202">
        <f>VLOOKUP(E648,Belimo!$A:$B,2,FALSE)</f>
        <v>1088</v>
      </c>
      <c r="H648" s="202">
        <f>VLOOKUP("H7150N",Belimo!$A:$B,2,FALSE)</f>
        <v>3183</v>
      </c>
      <c r="I648" s="203">
        <f t="shared" si="58"/>
        <v>4271</v>
      </c>
      <c r="J648" s="204">
        <f t="shared" si="59"/>
        <v>345865.58</v>
      </c>
    </row>
    <row r="649" spans="1:10" x14ac:dyDescent="0.3">
      <c r="A649" s="362"/>
      <c r="B649" s="363"/>
      <c r="C649" s="210" t="s">
        <v>772</v>
      </c>
      <c r="D649" s="212">
        <v>190</v>
      </c>
      <c r="E649" s="200" t="s">
        <v>311</v>
      </c>
      <c r="F649" s="201" t="s">
        <v>662</v>
      </c>
      <c r="G649" s="202">
        <f>VLOOKUP(E649,Belimo!$A:$B,2,FALSE)</f>
        <v>1088</v>
      </c>
      <c r="H649" s="202">
        <f>VLOOKUP("H7150N",Belimo!$A:$B,2,FALSE)</f>
        <v>3183</v>
      </c>
      <c r="I649" s="203">
        <f t="shared" si="58"/>
        <v>4271</v>
      </c>
      <c r="J649" s="204">
        <f t="shared" si="59"/>
        <v>345865.58</v>
      </c>
    </row>
    <row r="650" spans="1:10" ht="52.5" customHeight="1" x14ac:dyDescent="0.3">
      <c r="A650" s="332" t="s">
        <v>857</v>
      </c>
      <c r="B650" s="333"/>
      <c r="C650" s="333"/>
      <c r="D650" s="333"/>
      <c r="E650" s="333"/>
      <c r="F650" s="333"/>
      <c r="G650" s="333"/>
      <c r="H650" s="333"/>
      <c r="I650" s="333"/>
      <c r="J650" s="334"/>
    </row>
    <row r="651" spans="1:10" ht="15.75" x14ac:dyDescent="0.3">
      <c r="A651" s="335" t="s">
        <v>391</v>
      </c>
      <c r="B651" s="336"/>
      <c r="C651" s="336"/>
      <c r="D651" s="336"/>
      <c r="E651" s="336"/>
      <c r="F651" s="336"/>
      <c r="G651" s="336"/>
      <c r="H651" s="336"/>
      <c r="I651" s="336"/>
      <c r="J651" s="337"/>
    </row>
    <row r="652" spans="1:10" x14ac:dyDescent="0.3">
      <c r="A652" s="364" t="s">
        <v>1505</v>
      </c>
      <c r="B652" s="342" t="s">
        <v>1506</v>
      </c>
      <c r="C652" s="210" t="s">
        <v>62</v>
      </c>
      <c r="D652" s="210">
        <v>1000</v>
      </c>
      <c r="E652" s="200" t="s">
        <v>86</v>
      </c>
      <c r="F652" s="201" t="s">
        <v>699</v>
      </c>
      <c r="G652" s="202">
        <f>VLOOKUP(E652,Belimo!$A:$B,2,FALSE)</f>
        <v>296</v>
      </c>
      <c r="H652" s="202">
        <f>VLOOKUP("H610S",Belimo!$A:$B,2,FALSE)</f>
        <v>384</v>
      </c>
      <c r="I652" s="203">
        <f>G652+H652</f>
        <v>680</v>
      </c>
      <c r="J652" s="204">
        <f t="shared" si="59"/>
        <v>55066.400000000001</v>
      </c>
    </row>
    <row r="653" spans="1:10" x14ac:dyDescent="0.3">
      <c r="A653" s="365"/>
      <c r="B653" s="367"/>
      <c r="C653" s="210" t="s">
        <v>62</v>
      </c>
      <c r="D653" s="210">
        <v>1000</v>
      </c>
      <c r="E653" s="205" t="s">
        <v>85</v>
      </c>
      <c r="F653" s="201" t="s">
        <v>698</v>
      </c>
      <c r="G653" s="202">
        <f>VLOOKUP(E653,Belimo!$A:$B,2,FALSE)</f>
        <v>296</v>
      </c>
      <c r="H653" s="202">
        <f>VLOOKUP("H610S",Belimo!$A:$B,2,FALSE)</f>
        <v>384</v>
      </c>
      <c r="I653" s="203">
        <f t="shared" ref="I653:I673" si="60">G653+H653</f>
        <v>680</v>
      </c>
      <c r="J653" s="204">
        <f t="shared" si="59"/>
        <v>55066.400000000001</v>
      </c>
    </row>
    <row r="654" spans="1:10" x14ac:dyDescent="0.3">
      <c r="A654" s="365"/>
      <c r="B654" s="367"/>
      <c r="C654" s="210" t="s">
        <v>62</v>
      </c>
      <c r="D654" s="210">
        <v>1000</v>
      </c>
      <c r="E654" s="205" t="s">
        <v>90</v>
      </c>
      <c r="F654" s="201" t="s">
        <v>661</v>
      </c>
      <c r="G654" s="202">
        <f>VLOOKUP(E654,Belimo!$A:$B,2,FALSE)</f>
        <v>313</v>
      </c>
      <c r="H654" s="202">
        <f>VLOOKUP("H610S",Belimo!$A:$B,2,FALSE)</f>
        <v>384</v>
      </c>
      <c r="I654" s="203">
        <f t="shared" si="60"/>
        <v>697</v>
      </c>
      <c r="J654" s="204">
        <f t="shared" si="59"/>
        <v>56443.060000000005</v>
      </c>
    </row>
    <row r="655" spans="1:10" x14ac:dyDescent="0.3">
      <c r="A655" s="365"/>
      <c r="B655" s="367"/>
      <c r="C655" s="210" t="s">
        <v>62</v>
      </c>
      <c r="D655" s="210">
        <v>1000</v>
      </c>
      <c r="E655" s="205" t="s">
        <v>88</v>
      </c>
      <c r="F655" s="201" t="s">
        <v>662</v>
      </c>
      <c r="G655" s="202">
        <f>VLOOKUP(E655,Belimo!$A:$B,2,FALSE)</f>
        <v>313</v>
      </c>
      <c r="H655" s="202">
        <f>VLOOKUP("H610S",Belimo!$A:$B,2,FALSE)</f>
        <v>384</v>
      </c>
      <c r="I655" s="203">
        <f t="shared" si="60"/>
        <v>697</v>
      </c>
      <c r="J655" s="204">
        <f t="shared" si="59"/>
        <v>56443.060000000005</v>
      </c>
    </row>
    <row r="656" spans="1:10" x14ac:dyDescent="0.3">
      <c r="A656" s="365"/>
      <c r="B656" s="367"/>
      <c r="C656" s="210" t="s">
        <v>62</v>
      </c>
      <c r="D656" s="210">
        <v>1000</v>
      </c>
      <c r="E656" s="205" t="s">
        <v>663</v>
      </c>
      <c r="F656" s="201" t="s">
        <v>664</v>
      </c>
      <c r="G656" s="202">
        <f>VLOOKUP(E656,Belimo!$A:$B,2,FALSE)</f>
        <v>419</v>
      </c>
      <c r="H656" s="202">
        <f>VLOOKUP("H610S",Belimo!$A:$B,2,FALSE)</f>
        <v>384</v>
      </c>
      <c r="I656" s="203">
        <f t="shared" si="60"/>
        <v>803</v>
      </c>
      <c r="J656" s="204">
        <f t="shared" si="59"/>
        <v>65026.94</v>
      </c>
    </row>
    <row r="657" spans="1:10" x14ac:dyDescent="0.3">
      <c r="A657" s="365"/>
      <c r="B657" s="367"/>
      <c r="C657" s="210" t="s">
        <v>62</v>
      </c>
      <c r="D657" s="210">
        <v>1000</v>
      </c>
      <c r="E657" s="205" t="s">
        <v>665</v>
      </c>
      <c r="F657" s="201" t="s">
        <v>666</v>
      </c>
      <c r="G657" s="202">
        <f>VLOOKUP(E657,Belimo!$A:$B,2,FALSE)</f>
        <v>620</v>
      </c>
      <c r="H657" s="202">
        <f>VLOOKUP("H610S",Belimo!$A:$B,2,FALSE)</f>
        <v>384</v>
      </c>
      <c r="I657" s="203">
        <f t="shared" si="60"/>
        <v>1004</v>
      </c>
      <c r="J657" s="204">
        <f t="shared" si="59"/>
        <v>81303.92</v>
      </c>
    </row>
    <row r="658" spans="1:10" x14ac:dyDescent="0.3">
      <c r="A658" s="365"/>
      <c r="B658" s="367"/>
      <c r="C658" s="210" t="s">
        <v>62</v>
      </c>
      <c r="D658" s="210">
        <v>1000</v>
      </c>
      <c r="E658" s="205" t="s">
        <v>95</v>
      </c>
      <c r="F658" s="201" t="s">
        <v>667</v>
      </c>
      <c r="G658" s="202">
        <f>VLOOKUP(E658,Belimo!$A:$B,2,FALSE)</f>
        <v>636</v>
      </c>
      <c r="H658" s="202">
        <f>VLOOKUP("H610S",Belimo!$A:$B,2,FALSE)</f>
        <v>384</v>
      </c>
      <c r="I658" s="203">
        <f t="shared" si="60"/>
        <v>1020</v>
      </c>
      <c r="J658" s="204">
        <f t="shared" si="59"/>
        <v>82599.600000000006</v>
      </c>
    </row>
    <row r="659" spans="1:10" ht="30" x14ac:dyDescent="0.3">
      <c r="A659" s="365"/>
      <c r="B659" s="367"/>
      <c r="C659" s="210" t="s">
        <v>62</v>
      </c>
      <c r="D659" s="210">
        <v>1000</v>
      </c>
      <c r="E659" s="205" t="s">
        <v>98</v>
      </c>
      <c r="F659" s="201" t="s">
        <v>668</v>
      </c>
      <c r="G659" s="202">
        <f>VLOOKUP(E659,Belimo!$A:$B,2,FALSE)</f>
        <v>665</v>
      </c>
      <c r="H659" s="202">
        <f>VLOOKUP("H610S",Belimo!$A:$B,2,FALSE)</f>
        <v>384</v>
      </c>
      <c r="I659" s="203">
        <f t="shared" si="60"/>
        <v>1049</v>
      </c>
      <c r="J659" s="204">
        <f t="shared" si="59"/>
        <v>84948.02</v>
      </c>
    </row>
    <row r="660" spans="1:10" ht="30" x14ac:dyDescent="0.3">
      <c r="A660" s="366"/>
      <c r="B660" s="368"/>
      <c r="C660" s="210" t="s">
        <v>62</v>
      </c>
      <c r="D660" s="210">
        <v>1000</v>
      </c>
      <c r="E660" s="205" t="s">
        <v>97</v>
      </c>
      <c r="F660" s="201" t="s">
        <v>669</v>
      </c>
      <c r="G660" s="202">
        <f>VLOOKUP(E660,Belimo!$A:$B,2,FALSE)</f>
        <v>665</v>
      </c>
      <c r="H660" s="202">
        <f>VLOOKUP("H610S",Belimo!$A:$B,2,FALSE)</f>
        <v>384</v>
      </c>
      <c r="I660" s="203">
        <f t="shared" si="60"/>
        <v>1049</v>
      </c>
      <c r="J660" s="204">
        <f t="shared" si="59"/>
        <v>84948.02</v>
      </c>
    </row>
    <row r="661" spans="1:10" ht="15" customHeight="1" x14ac:dyDescent="0.3">
      <c r="A661" s="364" t="s">
        <v>1507</v>
      </c>
      <c r="B661" s="342" t="s">
        <v>1508</v>
      </c>
      <c r="C661" s="199" t="s">
        <v>880</v>
      </c>
      <c r="D661" s="199">
        <v>800</v>
      </c>
      <c r="E661" s="200" t="s">
        <v>86</v>
      </c>
      <c r="F661" s="201" t="s">
        <v>699</v>
      </c>
      <c r="G661" s="202">
        <f>VLOOKUP(E661,Belimo!$A:$B,2,FALSE)</f>
        <v>296</v>
      </c>
      <c r="H661" s="202">
        <f>VLOOKUP("H610S",Belimo!$A:$B,2,FALSE)</f>
        <v>384</v>
      </c>
      <c r="I661" s="203">
        <f t="shared" si="60"/>
        <v>680</v>
      </c>
      <c r="J661" s="204">
        <f t="shared" si="59"/>
        <v>55066.400000000001</v>
      </c>
    </row>
    <row r="662" spans="1:10" x14ac:dyDescent="0.3">
      <c r="A662" s="369"/>
      <c r="B662" s="371"/>
      <c r="C662" s="199" t="s">
        <v>880</v>
      </c>
      <c r="D662" s="199">
        <v>800</v>
      </c>
      <c r="E662" s="205" t="s">
        <v>85</v>
      </c>
      <c r="F662" s="201" t="s">
        <v>698</v>
      </c>
      <c r="G662" s="202">
        <f>VLOOKUP(E662,Belimo!$A:$B,2,FALSE)</f>
        <v>296</v>
      </c>
      <c r="H662" s="202">
        <f>VLOOKUP("H610S",Belimo!$A:$B,2,FALSE)</f>
        <v>384</v>
      </c>
      <c r="I662" s="203">
        <f t="shared" si="60"/>
        <v>680</v>
      </c>
      <c r="J662" s="204">
        <f t="shared" si="59"/>
        <v>55066.400000000001</v>
      </c>
    </row>
    <row r="663" spans="1:10" x14ac:dyDescent="0.3">
      <c r="A663" s="369"/>
      <c r="B663" s="371"/>
      <c r="C663" s="199" t="s">
        <v>880</v>
      </c>
      <c r="D663" s="199">
        <v>800</v>
      </c>
      <c r="E663" s="205" t="s">
        <v>90</v>
      </c>
      <c r="F663" s="201" t="s">
        <v>661</v>
      </c>
      <c r="G663" s="202">
        <f>VLOOKUP(E663,Belimo!$A:$B,2,FALSE)</f>
        <v>313</v>
      </c>
      <c r="H663" s="202">
        <f>VLOOKUP("H610S",Belimo!$A:$B,2,FALSE)</f>
        <v>384</v>
      </c>
      <c r="I663" s="203">
        <f t="shared" si="60"/>
        <v>697</v>
      </c>
      <c r="J663" s="204">
        <f t="shared" si="59"/>
        <v>56443.060000000005</v>
      </c>
    </row>
    <row r="664" spans="1:10" x14ac:dyDescent="0.3">
      <c r="A664" s="369"/>
      <c r="B664" s="371"/>
      <c r="C664" s="199" t="s">
        <v>880</v>
      </c>
      <c r="D664" s="199">
        <v>800</v>
      </c>
      <c r="E664" s="205" t="s">
        <v>88</v>
      </c>
      <c r="F664" s="201" t="s">
        <v>662</v>
      </c>
      <c r="G664" s="202">
        <f>VLOOKUP(E664,Belimo!$A:$B,2,FALSE)</f>
        <v>313</v>
      </c>
      <c r="H664" s="202">
        <f>VLOOKUP("H610S",Belimo!$A:$B,2,FALSE)</f>
        <v>384</v>
      </c>
      <c r="I664" s="203">
        <f t="shared" si="60"/>
        <v>697</v>
      </c>
      <c r="J664" s="204">
        <f t="shared" si="59"/>
        <v>56443.060000000005</v>
      </c>
    </row>
    <row r="665" spans="1:10" x14ac:dyDescent="0.3">
      <c r="A665" s="369"/>
      <c r="B665" s="371"/>
      <c r="C665" s="199" t="s">
        <v>880</v>
      </c>
      <c r="D665" s="210">
        <v>1000</v>
      </c>
      <c r="E665" s="205" t="s">
        <v>670</v>
      </c>
      <c r="F665" s="201" t="s">
        <v>699</v>
      </c>
      <c r="G665" s="202">
        <f>VLOOKUP(E665,Belimo!$A:$B,2,FALSE)</f>
        <v>393</v>
      </c>
      <c r="H665" s="202">
        <f>VLOOKUP("H610S",Belimo!$A:$B,2,FALSE)</f>
        <v>384</v>
      </c>
      <c r="I665" s="203">
        <f t="shared" si="60"/>
        <v>777</v>
      </c>
      <c r="J665" s="204">
        <f t="shared" si="59"/>
        <v>62921.460000000006</v>
      </c>
    </row>
    <row r="666" spans="1:10" x14ac:dyDescent="0.3">
      <c r="A666" s="369"/>
      <c r="B666" s="371"/>
      <c r="C666" s="199" t="s">
        <v>880</v>
      </c>
      <c r="D666" s="210">
        <v>1000</v>
      </c>
      <c r="E666" s="205" t="s">
        <v>671</v>
      </c>
      <c r="F666" s="201" t="s">
        <v>698</v>
      </c>
      <c r="G666" s="202">
        <f>VLOOKUP(E666,Belimo!$A:$B,2,FALSE)</f>
        <v>393</v>
      </c>
      <c r="H666" s="202">
        <f>VLOOKUP("H610S",Belimo!$A:$B,2,FALSE)</f>
        <v>384</v>
      </c>
      <c r="I666" s="203">
        <f t="shared" si="60"/>
        <v>777</v>
      </c>
      <c r="J666" s="204">
        <f t="shared" si="59"/>
        <v>62921.460000000006</v>
      </c>
    </row>
    <row r="667" spans="1:10" x14ac:dyDescent="0.3">
      <c r="A667" s="369"/>
      <c r="B667" s="371"/>
      <c r="C667" s="199" t="s">
        <v>880</v>
      </c>
      <c r="D667" s="210">
        <v>1000</v>
      </c>
      <c r="E667" s="205" t="s">
        <v>663</v>
      </c>
      <c r="F667" s="201" t="s">
        <v>664</v>
      </c>
      <c r="G667" s="202">
        <f>VLOOKUP(E667,Belimo!$A:$B,2,FALSE)</f>
        <v>419</v>
      </c>
      <c r="H667" s="202">
        <f>VLOOKUP("H610S",Belimo!$A:$B,2,FALSE)</f>
        <v>384</v>
      </c>
      <c r="I667" s="203">
        <f t="shared" si="60"/>
        <v>803</v>
      </c>
      <c r="J667" s="204">
        <f t="shared" si="59"/>
        <v>65026.94</v>
      </c>
    </row>
    <row r="668" spans="1:10" x14ac:dyDescent="0.3">
      <c r="A668" s="369"/>
      <c r="B668" s="371"/>
      <c r="C668" s="199" t="s">
        <v>880</v>
      </c>
      <c r="D668" s="210">
        <v>1000</v>
      </c>
      <c r="E668" s="205" t="s">
        <v>672</v>
      </c>
      <c r="F668" s="201" t="s">
        <v>661</v>
      </c>
      <c r="G668" s="202">
        <f>VLOOKUP(E668,Belimo!$A:$B,2,FALSE)</f>
        <v>415</v>
      </c>
      <c r="H668" s="202">
        <f>VLOOKUP("H610S",Belimo!$A:$B,2,FALSE)</f>
        <v>384</v>
      </c>
      <c r="I668" s="203">
        <f t="shared" si="60"/>
        <v>799</v>
      </c>
      <c r="J668" s="204">
        <f t="shared" si="59"/>
        <v>64703.020000000004</v>
      </c>
    </row>
    <row r="669" spans="1:10" x14ac:dyDescent="0.3">
      <c r="A669" s="369"/>
      <c r="B669" s="371"/>
      <c r="C669" s="199" t="s">
        <v>880</v>
      </c>
      <c r="D669" s="210">
        <v>1000</v>
      </c>
      <c r="E669" s="205" t="s">
        <v>673</v>
      </c>
      <c r="F669" s="201" t="s">
        <v>662</v>
      </c>
      <c r="G669" s="202">
        <f>VLOOKUP(E669,Belimo!$A:$B,2,FALSE)</f>
        <v>415</v>
      </c>
      <c r="H669" s="202">
        <f>VLOOKUP("H610S",Belimo!$A:$B,2,FALSE)</f>
        <v>384</v>
      </c>
      <c r="I669" s="203">
        <f t="shared" si="60"/>
        <v>799</v>
      </c>
      <c r="J669" s="204">
        <f t="shared" si="59"/>
        <v>64703.020000000004</v>
      </c>
    </row>
    <row r="670" spans="1:10" x14ac:dyDescent="0.3">
      <c r="A670" s="369"/>
      <c r="B670" s="371"/>
      <c r="C670" s="199" t="s">
        <v>880</v>
      </c>
      <c r="D670" s="210">
        <v>1000</v>
      </c>
      <c r="E670" s="205" t="s">
        <v>665</v>
      </c>
      <c r="F670" s="201" t="s">
        <v>666</v>
      </c>
      <c r="G670" s="202">
        <f>VLOOKUP(E670,Belimo!$A:$B,2,FALSE)</f>
        <v>620</v>
      </c>
      <c r="H670" s="202">
        <f>VLOOKUP("H610S",Belimo!$A:$B,2,FALSE)</f>
        <v>384</v>
      </c>
      <c r="I670" s="203">
        <f t="shared" si="60"/>
        <v>1004</v>
      </c>
      <c r="J670" s="204">
        <f t="shared" si="59"/>
        <v>81303.92</v>
      </c>
    </row>
    <row r="671" spans="1:10" x14ac:dyDescent="0.3">
      <c r="A671" s="369"/>
      <c r="B671" s="371"/>
      <c r="C671" s="199" t="s">
        <v>880</v>
      </c>
      <c r="D671" s="210">
        <v>1000</v>
      </c>
      <c r="E671" s="205" t="s">
        <v>95</v>
      </c>
      <c r="F671" s="201" t="s">
        <v>667</v>
      </c>
      <c r="G671" s="202">
        <f>VLOOKUP(E671,Belimo!$A:$B,2,FALSE)</f>
        <v>636</v>
      </c>
      <c r="H671" s="202">
        <f>VLOOKUP("H610S",Belimo!$A:$B,2,FALSE)</f>
        <v>384</v>
      </c>
      <c r="I671" s="203">
        <f t="shared" si="60"/>
        <v>1020</v>
      </c>
      <c r="J671" s="204">
        <f t="shared" si="59"/>
        <v>82599.600000000006</v>
      </c>
    </row>
    <row r="672" spans="1:10" ht="30" x14ac:dyDescent="0.3">
      <c r="A672" s="369"/>
      <c r="B672" s="371"/>
      <c r="C672" s="199" t="s">
        <v>880</v>
      </c>
      <c r="D672" s="210">
        <v>1000</v>
      </c>
      <c r="E672" s="205" t="s">
        <v>98</v>
      </c>
      <c r="F672" s="201" t="s">
        <v>668</v>
      </c>
      <c r="G672" s="202">
        <f>VLOOKUP(E672,Belimo!$A:$B,2,FALSE)</f>
        <v>665</v>
      </c>
      <c r="H672" s="202">
        <f>VLOOKUP("H610S",Belimo!$A:$B,2,FALSE)</f>
        <v>384</v>
      </c>
      <c r="I672" s="203">
        <f t="shared" si="60"/>
        <v>1049</v>
      </c>
      <c r="J672" s="204">
        <f t="shared" si="59"/>
        <v>84948.02</v>
      </c>
    </row>
    <row r="673" spans="1:10" ht="30" x14ac:dyDescent="0.3">
      <c r="A673" s="370"/>
      <c r="B673" s="372"/>
      <c r="C673" s="199" t="s">
        <v>880</v>
      </c>
      <c r="D673" s="210">
        <v>1000</v>
      </c>
      <c r="E673" s="205" t="s">
        <v>97</v>
      </c>
      <c r="F673" s="201" t="s">
        <v>669</v>
      </c>
      <c r="G673" s="202">
        <f>VLOOKUP(E673,Belimo!$A:$B,2,FALSE)</f>
        <v>665</v>
      </c>
      <c r="H673" s="202">
        <f>VLOOKUP("H610S",Belimo!$A:$B,2,FALSE)</f>
        <v>384</v>
      </c>
      <c r="I673" s="203">
        <f t="shared" si="60"/>
        <v>1049</v>
      </c>
      <c r="J673" s="204">
        <f t="shared" si="59"/>
        <v>84948.02</v>
      </c>
    </row>
    <row r="674" spans="1:10" ht="15.75" x14ac:dyDescent="0.3">
      <c r="A674" s="335" t="s">
        <v>392</v>
      </c>
      <c r="B674" s="336"/>
      <c r="C674" s="336"/>
      <c r="D674" s="336"/>
      <c r="E674" s="336"/>
      <c r="F674" s="336"/>
      <c r="G674" s="336"/>
      <c r="H674" s="336"/>
      <c r="I674" s="336"/>
      <c r="J674" s="337"/>
    </row>
    <row r="675" spans="1:10" x14ac:dyDescent="0.3">
      <c r="A675" s="364" t="s">
        <v>1509</v>
      </c>
      <c r="B675" s="342" t="s">
        <v>1510</v>
      </c>
      <c r="C675" s="210" t="s">
        <v>67</v>
      </c>
      <c r="D675" s="199">
        <v>800</v>
      </c>
      <c r="E675" s="200" t="s">
        <v>86</v>
      </c>
      <c r="F675" s="201" t="s">
        <v>699</v>
      </c>
      <c r="G675" s="202">
        <f>VLOOKUP(E675,Belimo!$A:$B,2,FALSE)</f>
        <v>296</v>
      </c>
      <c r="H675" s="202">
        <f>VLOOKUP("H620S",Belimo!$A:$B,2,FALSE)</f>
        <v>410</v>
      </c>
      <c r="I675" s="203">
        <f t="shared" ref="I675:I687" si="61">G675+H675</f>
        <v>706</v>
      </c>
      <c r="J675" s="204">
        <f t="shared" si="59"/>
        <v>57171.880000000005</v>
      </c>
    </row>
    <row r="676" spans="1:10" x14ac:dyDescent="0.3">
      <c r="A676" s="365"/>
      <c r="B676" s="367"/>
      <c r="C676" s="210" t="s">
        <v>67</v>
      </c>
      <c r="D676" s="199">
        <v>800</v>
      </c>
      <c r="E676" s="205" t="s">
        <v>85</v>
      </c>
      <c r="F676" s="201" t="s">
        <v>698</v>
      </c>
      <c r="G676" s="202">
        <f>VLOOKUP(E676,Belimo!$A:$B,2,FALSE)</f>
        <v>296</v>
      </c>
      <c r="H676" s="202">
        <f>VLOOKUP("H620S",Belimo!$A:$B,2,FALSE)</f>
        <v>410</v>
      </c>
      <c r="I676" s="203">
        <f t="shared" si="61"/>
        <v>706</v>
      </c>
      <c r="J676" s="204">
        <f t="shared" si="59"/>
        <v>57171.880000000005</v>
      </c>
    </row>
    <row r="677" spans="1:10" x14ac:dyDescent="0.3">
      <c r="A677" s="365"/>
      <c r="B677" s="367"/>
      <c r="C677" s="210" t="s">
        <v>67</v>
      </c>
      <c r="D677" s="199">
        <v>800</v>
      </c>
      <c r="E677" s="205" t="s">
        <v>90</v>
      </c>
      <c r="F677" s="201" t="s">
        <v>661</v>
      </c>
      <c r="G677" s="202">
        <f>VLOOKUP(E677,Belimo!$A:$B,2,FALSE)</f>
        <v>313</v>
      </c>
      <c r="H677" s="202">
        <f>VLOOKUP("H620S",Belimo!$A:$B,2,FALSE)</f>
        <v>410</v>
      </c>
      <c r="I677" s="203">
        <f t="shared" si="61"/>
        <v>723</v>
      </c>
      <c r="J677" s="204">
        <f t="shared" si="59"/>
        <v>58548.54</v>
      </c>
    </row>
    <row r="678" spans="1:10" x14ac:dyDescent="0.3">
      <c r="A678" s="365"/>
      <c r="B678" s="367"/>
      <c r="C678" s="210" t="s">
        <v>67</v>
      </c>
      <c r="D678" s="199">
        <v>800</v>
      </c>
      <c r="E678" s="205" t="s">
        <v>88</v>
      </c>
      <c r="F678" s="201" t="s">
        <v>662</v>
      </c>
      <c r="G678" s="202">
        <f>VLOOKUP(E678,Belimo!$A:$B,2,FALSE)</f>
        <v>313</v>
      </c>
      <c r="H678" s="202">
        <f>VLOOKUP("H620S",Belimo!$A:$B,2,FALSE)</f>
        <v>410</v>
      </c>
      <c r="I678" s="203">
        <f t="shared" si="61"/>
        <v>723</v>
      </c>
      <c r="J678" s="204">
        <f t="shared" si="59"/>
        <v>58548.54</v>
      </c>
    </row>
    <row r="679" spans="1:10" x14ac:dyDescent="0.3">
      <c r="A679" s="365"/>
      <c r="B679" s="367"/>
      <c r="C679" s="210" t="s">
        <v>67</v>
      </c>
      <c r="D679" s="210">
        <v>1000</v>
      </c>
      <c r="E679" s="205" t="s">
        <v>670</v>
      </c>
      <c r="F679" s="201" t="s">
        <v>699</v>
      </c>
      <c r="G679" s="202">
        <f>VLOOKUP(E679,Belimo!$A:$B,2,FALSE)</f>
        <v>393</v>
      </c>
      <c r="H679" s="202">
        <f>VLOOKUP("H620S",Belimo!$A:$B,2,FALSE)</f>
        <v>410</v>
      </c>
      <c r="I679" s="203">
        <f t="shared" si="61"/>
        <v>803</v>
      </c>
      <c r="J679" s="204">
        <f t="shared" si="59"/>
        <v>65026.94</v>
      </c>
    </row>
    <row r="680" spans="1:10" x14ac:dyDescent="0.3">
      <c r="A680" s="365"/>
      <c r="B680" s="367"/>
      <c r="C680" s="210" t="s">
        <v>67</v>
      </c>
      <c r="D680" s="210">
        <v>1000</v>
      </c>
      <c r="E680" s="205" t="s">
        <v>671</v>
      </c>
      <c r="F680" s="201" t="s">
        <v>698</v>
      </c>
      <c r="G680" s="202">
        <f>VLOOKUP(E680,Belimo!$A:$B,2,FALSE)</f>
        <v>393</v>
      </c>
      <c r="H680" s="202">
        <f>VLOOKUP("H620S",Belimo!$A:$B,2,FALSE)</f>
        <v>410</v>
      </c>
      <c r="I680" s="203">
        <f t="shared" si="61"/>
        <v>803</v>
      </c>
      <c r="J680" s="204">
        <f t="shared" si="59"/>
        <v>65026.94</v>
      </c>
    </row>
    <row r="681" spans="1:10" x14ac:dyDescent="0.3">
      <c r="A681" s="365"/>
      <c r="B681" s="367"/>
      <c r="C681" s="210" t="s">
        <v>67</v>
      </c>
      <c r="D681" s="210">
        <v>1000</v>
      </c>
      <c r="E681" s="205" t="s">
        <v>663</v>
      </c>
      <c r="F681" s="201" t="s">
        <v>664</v>
      </c>
      <c r="G681" s="202">
        <f>VLOOKUP(E681,Belimo!$A:$B,2,FALSE)</f>
        <v>419</v>
      </c>
      <c r="H681" s="202">
        <f>VLOOKUP("H620S",Belimo!$A:$B,2,FALSE)</f>
        <v>410</v>
      </c>
      <c r="I681" s="203">
        <f t="shared" si="61"/>
        <v>829</v>
      </c>
      <c r="J681" s="204">
        <f t="shared" si="59"/>
        <v>67132.42</v>
      </c>
    </row>
    <row r="682" spans="1:10" x14ac:dyDescent="0.3">
      <c r="A682" s="365"/>
      <c r="B682" s="367"/>
      <c r="C682" s="210" t="s">
        <v>67</v>
      </c>
      <c r="D682" s="210">
        <v>1000</v>
      </c>
      <c r="E682" s="205" t="s">
        <v>672</v>
      </c>
      <c r="F682" s="201" t="s">
        <v>661</v>
      </c>
      <c r="G682" s="202">
        <f>VLOOKUP(E682,Belimo!$A:$B,2,FALSE)</f>
        <v>415</v>
      </c>
      <c r="H682" s="202">
        <f>VLOOKUP("H620S",Belimo!$A:$B,2,FALSE)</f>
        <v>410</v>
      </c>
      <c r="I682" s="203">
        <f t="shared" si="61"/>
        <v>825</v>
      </c>
      <c r="J682" s="204">
        <f t="shared" si="59"/>
        <v>66808.5</v>
      </c>
    </row>
    <row r="683" spans="1:10" x14ac:dyDescent="0.3">
      <c r="A683" s="365"/>
      <c r="B683" s="367"/>
      <c r="C683" s="210" t="s">
        <v>67</v>
      </c>
      <c r="D683" s="210">
        <v>1000</v>
      </c>
      <c r="E683" s="205" t="s">
        <v>673</v>
      </c>
      <c r="F683" s="201" t="s">
        <v>662</v>
      </c>
      <c r="G683" s="202">
        <f>VLOOKUP(E683,Belimo!$A:$B,2,FALSE)</f>
        <v>415</v>
      </c>
      <c r="H683" s="202">
        <f>VLOOKUP("H620S",Belimo!$A:$B,2,FALSE)</f>
        <v>410</v>
      </c>
      <c r="I683" s="203">
        <f t="shared" si="61"/>
        <v>825</v>
      </c>
      <c r="J683" s="204">
        <f t="shared" si="59"/>
        <v>66808.5</v>
      </c>
    </row>
    <row r="684" spans="1:10" x14ac:dyDescent="0.3">
      <c r="A684" s="365"/>
      <c r="B684" s="367"/>
      <c r="C684" s="210" t="s">
        <v>67</v>
      </c>
      <c r="D684" s="210">
        <v>1000</v>
      </c>
      <c r="E684" s="205" t="s">
        <v>665</v>
      </c>
      <c r="F684" s="201" t="s">
        <v>666</v>
      </c>
      <c r="G684" s="202">
        <f>VLOOKUP(E684,Belimo!$A:$B,2,FALSE)</f>
        <v>620</v>
      </c>
      <c r="H684" s="202">
        <f>VLOOKUP("H620S",Belimo!$A:$B,2,FALSE)</f>
        <v>410</v>
      </c>
      <c r="I684" s="203">
        <f t="shared" si="61"/>
        <v>1030</v>
      </c>
      <c r="J684" s="204">
        <f t="shared" si="59"/>
        <v>83409.400000000009</v>
      </c>
    </row>
    <row r="685" spans="1:10" x14ac:dyDescent="0.3">
      <c r="A685" s="365"/>
      <c r="B685" s="367"/>
      <c r="C685" s="210" t="s">
        <v>67</v>
      </c>
      <c r="D685" s="210">
        <v>1000</v>
      </c>
      <c r="E685" s="205" t="s">
        <v>95</v>
      </c>
      <c r="F685" s="201" t="s">
        <v>667</v>
      </c>
      <c r="G685" s="202">
        <f>VLOOKUP(E685,Belimo!$A:$B,2,FALSE)</f>
        <v>636</v>
      </c>
      <c r="H685" s="202">
        <f>VLOOKUP("H620S",Belimo!$A:$B,2,FALSE)</f>
        <v>410</v>
      </c>
      <c r="I685" s="203">
        <f t="shared" si="61"/>
        <v>1046</v>
      </c>
      <c r="J685" s="204">
        <f t="shared" si="59"/>
        <v>84705.08</v>
      </c>
    </row>
    <row r="686" spans="1:10" ht="30" x14ac:dyDescent="0.3">
      <c r="A686" s="365"/>
      <c r="B686" s="367"/>
      <c r="C686" s="210" t="s">
        <v>67</v>
      </c>
      <c r="D686" s="210">
        <v>1000</v>
      </c>
      <c r="E686" s="205" t="s">
        <v>98</v>
      </c>
      <c r="F686" s="201" t="s">
        <v>668</v>
      </c>
      <c r="G686" s="202">
        <f>VLOOKUP(E686,Belimo!$A:$B,2,FALSE)</f>
        <v>665</v>
      </c>
      <c r="H686" s="202">
        <f>VLOOKUP("H620S",Belimo!$A:$B,2,FALSE)</f>
        <v>410</v>
      </c>
      <c r="I686" s="203">
        <f t="shared" si="61"/>
        <v>1075</v>
      </c>
      <c r="J686" s="204">
        <f t="shared" si="59"/>
        <v>87053.5</v>
      </c>
    </row>
    <row r="687" spans="1:10" ht="30" x14ac:dyDescent="0.3">
      <c r="A687" s="366"/>
      <c r="B687" s="368"/>
      <c r="C687" s="210" t="s">
        <v>67</v>
      </c>
      <c r="D687" s="210">
        <v>1000</v>
      </c>
      <c r="E687" s="205" t="s">
        <v>97</v>
      </c>
      <c r="F687" s="201" t="s">
        <v>669</v>
      </c>
      <c r="G687" s="202">
        <f>VLOOKUP(E687,Belimo!$A:$B,2,FALSE)</f>
        <v>665</v>
      </c>
      <c r="H687" s="202">
        <f>VLOOKUP("H620S",Belimo!$A:$B,2,FALSE)</f>
        <v>410</v>
      </c>
      <c r="I687" s="203">
        <f t="shared" si="61"/>
        <v>1075</v>
      </c>
      <c r="J687" s="204">
        <f t="shared" si="59"/>
        <v>87053.5</v>
      </c>
    </row>
    <row r="688" spans="1:10" ht="15.75" x14ac:dyDescent="0.3">
      <c r="A688" s="335" t="s">
        <v>393</v>
      </c>
      <c r="B688" s="336"/>
      <c r="C688" s="336"/>
      <c r="D688" s="336"/>
      <c r="E688" s="336"/>
      <c r="F688" s="336"/>
      <c r="G688" s="336"/>
      <c r="H688" s="336"/>
      <c r="I688" s="336"/>
      <c r="J688" s="337"/>
    </row>
    <row r="689" spans="1:10" x14ac:dyDescent="0.3">
      <c r="A689" s="364" t="s">
        <v>1511</v>
      </c>
      <c r="B689" s="342" t="s">
        <v>1512</v>
      </c>
      <c r="C689" s="210" t="s">
        <v>68</v>
      </c>
      <c r="D689" s="210">
        <v>450</v>
      </c>
      <c r="E689" s="200" t="s">
        <v>86</v>
      </c>
      <c r="F689" s="201" t="s">
        <v>699</v>
      </c>
      <c r="G689" s="202">
        <f>VLOOKUP(E689,Belimo!$A:$B,2,FALSE)</f>
        <v>296</v>
      </c>
      <c r="H689" s="202">
        <f>VLOOKUP("H625S",Belimo!$A:$B,2,FALSE)</f>
        <v>454</v>
      </c>
      <c r="I689" s="203">
        <f t="shared" ref="I689:I701" si="62">G689+H689</f>
        <v>750</v>
      </c>
      <c r="J689" s="204">
        <f t="shared" si="59"/>
        <v>60735</v>
      </c>
    </row>
    <row r="690" spans="1:10" x14ac:dyDescent="0.3">
      <c r="A690" s="365"/>
      <c r="B690" s="367"/>
      <c r="C690" s="210" t="s">
        <v>68</v>
      </c>
      <c r="D690" s="210">
        <v>450</v>
      </c>
      <c r="E690" s="205" t="s">
        <v>85</v>
      </c>
      <c r="F690" s="201" t="s">
        <v>698</v>
      </c>
      <c r="G690" s="202">
        <f>VLOOKUP(E690,Belimo!$A:$B,2,FALSE)</f>
        <v>296</v>
      </c>
      <c r="H690" s="202">
        <f>VLOOKUP("H625S",Belimo!$A:$B,2,FALSE)</f>
        <v>454</v>
      </c>
      <c r="I690" s="203">
        <f t="shared" si="62"/>
        <v>750</v>
      </c>
      <c r="J690" s="204">
        <f t="shared" si="59"/>
        <v>60735</v>
      </c>
    </row>
    <row r="691" spans="1:10" x14ac:dyDescent="0.3">
      <c r="A691" s="365"/>
      <c r="B691" s="367"/>
      <c r="C691" s="210" t="s">
        <v>68</v>
      </c>
      <c r="D691" s="210">
        <v>450</v>
      </c>
      <c r="E691" s="205" t="s">
        <v>90</v>
      </c>
      <c r="F691" s="201" t="s">
        <v>661</v>
      </c>
      <c r="G691" s="202">
        <f>VLOOKUP(E691,Belimo!$A:$B,2,FALSE)</f>
        <v>313</v>
      </c>
      <c r="H691" s="202">
        <f>VLOOKUP("H625S",Belimo!$A:$B,2,FALSE)</f>
        <v>454</v>
      </c>
      <c r="I691" s="203">
        <f t="shared" si="62"/>
        <v>767</v>
      </c>
      <c r="J691" s="204">
        <f t="shared" si="59"/>
        <v>62111.66</v>
      </c>
    </row>
    <row r="692" spans="1:10" x14ac:dyDescent="0.3">
      <c r="A692" s="365"/>
      <c r="B692" s="367"/>
      <c r="C692" s="210" t="s">
        <v>68</v>
      </c>
      <c r="D692" s="210">
        <v>450</v>
      </c>
      <c r="E692" s="205" t="s">
        <v>88</v>
      </c>
      <c r="F692" s="201" t="s">
        <v>662</v>
      </c>
      <c r="G692" s="202">
        <f>VLOOKUP(E692,Belimo!$A:$B,2,FALSE)</f>
        <v>313</v>
      </c>
      <c r="H692" s="202">
        <f>VLOOKUP("H625S",Belimo!$A:$B,2,FALSE)</f>
        <v>454</v>
      </c>
      <c r="I692" s="203">
        <f t="shared" si="62"/>
        <v>767</v>
      </c>
      <c r="J692" s="204">
        <f t="shared" si="59"/>
        <v>62111.66</v>
      </c>
    </row>
    <row r="693" spans="1:10" x14ac:dyDescent="0.3">
      <c r="A693" s="365"/>
      <c r="B693" s="367"/>
      <c r="C693" s="210" t="s">
        <v>68</v>
      </c>
      <c r="D693" s="210">
        <v>1000</v>
      </c>
      <c r="E693" s="205" t="s">
        <v>670</v>
      </c>
      <c r="F693" s="201" t="s">
        <v>699</v>
      </c>
      <c r="G693" s="202">
        <f>VLOOKUP(E693,Belimo!$A:$B,2,FALSE)</f>
        <v>393</v>
      </c>
      <c r="H693" s="202">
        <f>VLOOKUP("H625S",Belimo!$A:$B,2,FALSE)</f>
        <v>454</v>
      </c>
      <c r="I693" s="203">
        <f t="shared" si="62"/>
        <v>847</v>
      </c>
      <c r="J693" s="204">
        <f t="shared" si="59"/>
        <v>68590.06</v>
      </c>
    </row>
    <row r="694" spans="1:10" x14ac:dyDescent="0.3">
      <c r="A694" s="365"/>
      <c r="B694" s="367"/>
      <c r="C694" s="210" t="s">
        <v>68</v>
      </c>
      <c r="D694" s="210">
        <v>1000</v>
      </c>
      <c r="E694" s="205" t="s">
        <v>671</v>
      </c>
      <c r="F694" s="201" t="s">
        <v>698</v>
      </c>
      <c r="G694" s="202">
        <f>VLOOKUP(E694,Belimo!$A:$B,2,FALSE)</f>
        <v>393</v>
      </c>
      <c r="H694" s="202">
        <f>VLOOKUP("H625S",Belimo!$A:$B,2,FALSE)</f>
        <v>454</v>
      </c>
      <c r="I694" s="203">
        <f t="shared" si="62"/>
        <v>847</v>
      </c>
      <c r="J694" s="204">
        <f t="shared" ref="J694:J753" si="63">$I$7*I694</f>
        <v>68590.06</v>
      </c>
    </row>
    <row r="695" spans="1:10" x14ac:dyDescent="0.3">
      <c r="A695" s="365"/>
      <c r="B695" s="367"/>
      <c r="C695" s="210" t="s">
        <v>68</v>
      </c>
      <c r="D695" s="210">
        <v>1000</v>
      </c>
      <c r="E695" s="205" t="s">
        <v>663</v>
      </c>
      <c r="F695" s="201" t="s">
        <v>664</v>
      </c>
      <c r="G695" s="202">
        <f>VLOOKUP(E695,Belimo!$A:$B,2,FALSE)</f>
        <v>419</v>
      </c>
      <c r="H695" s="202">
        <f>VLOOKUP("H625S",Belimo!$A:$B,2,FALSE)</f>
        <v>454</v>
      </c>
      <c r="I695" s="203">
        <f t="shared" si="62"/>
        <v>873</v>
      </c>
      <c r="J695" s="204">
        <f t="shared" si="63"/>
        <v>70695.540000000008</v>
      </c>
    </row>
    <row r="696" spans="1:10" x14ac:dyDescent="0.3">
      <c r="A696" s="365"/>
      <c r="B696" s="367"/>
      <c r="C696" s="210" t="s">
        <v>68</v>
      </c>
      <c r="D696" s="210">
        <v>1000</v>
      </c>
      <c r="E696" s="205" t="s">
        <v>672</v>
      </c>
      <c r="F696" s="201" t="s">
        <v>661</v>
      </c>
      <c r="G696" s="202">
        <f>VLOOKUP(E696,Belimo!$A:$B,2,FALSE)</f>
        <v>415</v>
      </c>
      <c r="H696" s="202">
        <f>VLOOKUP("H625S",Belimo!$A:$B,2,FALSE)</f>
        <v>454</v>
      </c>
      <c r="I696" s="203">
        <f t="shared" si="62"/>
        <v>869</v>
      </c>
      <c r="J696" s="204">
        <f t="shared" si="63"/>
        <v>70371.62000000001</v>
      </c>
    </row>
    <row r="697" spans="1:10" x14ac:dyDescent="0.3">
      <c r="A697" s="365"/>
      <c r="B697" s="367"/>
      <c r="C697" s="210" t="s">
        <v>68</v>
      </c>
      <c r="D697" s="210">
        <v>1000</v>
      </c>
      <c r="E697" s="205" t="s">
        <v>673</v>
      </c>
      <c r="F697" s="201" t="s">
        <v>662</v>
      </c>
      <c r="G697" s="202">
        <f>VLOOKUP(E697,Belimo!$A:$B,2,FALSE)</f>
        <v>415</v>
      </c>
      <c r="H697" s="202">
        <f>VLOOKUP("H625S",Belimo!$A:$B,2,FALSE)</f>
        <v>454</v>
      </c>
      <c r="I697" s="203">
        <f t="shared" si="62"/>
        <v>869</v>
      </c>
      <c r="J697" s="204">
        <f t="shared" si="63"/>
        <v>70371.62000000001</v>
      </c>
    </row>
    <row r="698" spans="1:10" x14ac:dyDescent="0.3">
      <c r="A698" s="365"/>
      <c r="B698" s="367"/>
      <c r="C698" s="210" t="s">
        <v>68</v>
      </c>
      <c r="D698" s="210">
        <v>1000</v>
      </c>
      <c r="E698" s="205" t="s">
        <v>665</v>
      </c>
      <c r="F698" s="201" t="s">
        <v>666</v>
      </c>
      <c r="G698" s="202">
        <f>VLOOKUP(E698,Belimo!$A:$B,2,FALSE)</f>
        <v>620</v>
      </c>
      <c r="H698" s="202">
        <f>VLOOKUP("H625S",Belimo!$A:$B,2,FALSE)</f>
        <v>454</v>
      </c>
      <c r="I698" s="203">
        <f t="shared" si="62"/>
        <v>1074</v>
      </c>
      <c r="J698" s="204">
        <f t="shared" si="63"/>
        <v>86972.52</v>
      </c>
    </row>
    <row r="699" spans="1:10" x14ac:dyDescent="0.3">
      <c r="A699" s="365"/>
      <c r="B699" s="367"/>
      <c r="C699" s="210" t="s">
        <v>68</v>
      </c>
      <c r="D699" s="210">
        <v>1000</v>
      </c>
      <c r="E699" s="205" t="s">
        <v>95</v>
      </c>
      <c r="F699" s="201" t="s">
        <v>667</v>
      </c>
      <c r="G699" s="202">
        <f>VLOOKUP(E699,Belimo!$A:$B,2,FALSE)</f>
        <v>636</v>
      </c>
      <c r="H699" s="202">
        <f>VLOOKUP("H625S",Belimo!$A:$B,2,FALSE)</f>
        <v>454</v>
      </c>
      <c r="I699" s="203">
        <f t="shared" si="62"/>
        <v>1090</v>
      </c>
      <c r="J699" s="204">
        <f t="shared" si="63"/>
        <v>88268.2</v>
      </c>
    </row>
    <row r="700" spans="1:10" ht="30" x14ac:dyDescent="0.3">
      <c r="A700" s="365"/>
      <c r="B700" s="367"/>
      <c r="C700" s="210" t="s">
        <v>68</v>
      </c>
      <c r="D700" s="210">
        <v>1000</v>
      </c>
      <c r="E700" s="205" t="s">
        <v>98</v>
      </c>
      <c r="F700" s="201" t="s">
        <v>668</v>
      </c>
      <c r="G700" s="202">
        <f>VLOOKUP(E700,Belimo!$A:$B,2,FALSE)</f>
        <v>665</v>
      </c>
      <c r="H700" s="202">
        <f>VLOOKUP("H625S",Belimo!$A:$B,2,FALSE)</f>
        <v>454</v>
      </c>
      <c r="I700" s="203">
        <f t="shared" si="62"/>
        <v>1119</v>
      </c>
      <c r="J700" s="204">
        <f t="shared" si="63"/>
        <v>90616.62000000001</v>
      </c>
    </row>
    <row r="701" spans="1:10" ht="30" x14ac:dyDescent="0.3">
      <c r="A701" s="366"/>
      <c r="B701" s="368"/>
      <c r="C701" s="210" t="s">
        <v>68</v>
      </c>
      <c r="D701" s="210">
        <v>1000</v>
      </c>
      <c r="E701" s="205" t="s">
        <v>97</v>
      </c>
      <c r="F701" s="201" t="s">
        <v>669</v>
      </c>
      <c r="G701" s="202">
        <f>VLOOKUP(E701,Belimo!$A:$B,2,FALSE)</f>
        <v>665</v>
      </c>
      <c r="H701" s="202">
        <f>VLOOKUP("H625S",Belimo!$A:$B,2,FALSE)</f>
        <v>454</v>
      </c>
      <c r="I701" s="203">
        <f t="shared" si="62"/>
        <v>1119</v>
      </c>
      <c r="J701" s="204">
        <f t="shared" si="63"/>
        <v>90616.62000000001</v>
      </c>
    </row>
    <row r="702" spans="1:10" ht="15.75" x14ac:dyDescent="0.3">
      <c r="A702" s="335" t="s">
        <v>394</v>
      </c>
      <c r="B702" s="336"/>
      <c r="C702" s="336"/>
      <c r="D702" s="336"/>
      <c r="E702" s="336"/>
      <c r="F702" s="336"/>
      <c r="G702" s="336"/>
      <c r="H702" s="336"/>
      <c r="I702" s="336"/>
      <c r="J702" s="337"/>
    </row>
    <row r="703" spans="1:10" x14ac:dyDescent="0.3">
      <c r="A703" s="347" t="s">
        <v>741</v>
      </c>
      <c r="B703" s="348">
        <v>16</v>
      </c>
      <c r="C703" s="210" t="s">
        <v>741</v>
      </c>
      <c r="D703" s="210">
        <v>950</v>
      </c>
      <c r="E703" s="205" t="s">
        <v>670</v>
      </c>
      <c r="F703" s="201" t="s">
        <v>699</v>
      </c>
      <c r="G703" s="202">
        <f>VLOOKUP(E703,Belimo!$A:$B,2,FALSE)</f>
        <v>393</v>
      </c>
      <c r="H703" s="202">
        <f>VLOOKUP("H632S",Belimo!$A:$B,2,FALSE)</f>
        <v>539</v>
      </c>
      <c r="I703" s="203">
        <f t="shared" ref="I703:I711" si="64">G703+H703</f>
        <v>932</v>
      </c>
      <c r="J703" s="204">
        <f t="shared" si="63"/>
        <v>75473.36</v>
      </c>
    </row>
    <row r="704" spans="1:10" x14ac:dyDescent="0.3">
      <c r="A704" s="347"/>
      <c r="B704" s="348"/>
      <c r="C704" s="210" t="s">
        <v>741</v>
      </c>
      <c r="D704" s="210">
        <v>950</v>
      </c>
      <c r="E704" s="205" t="s">
        <v>671</v>
      </c>
      <c r="F704" s="201" t="s">
        <v>698</v>
      </c>
      <c r="G704" s="202">
        <f>VLOOKUP(E704,Belimo!$A:$B,2,FALSE)</f>
        <v>393</v>
      </c>
      <c r="H704" s="202">
        <f>VLOOKUP("H632S",Belimo!$A:$B,2,FALSE)</f>
        <v>539</v>
      </c>
      <c r="I704" s="203">
        <f t="shared" si="64"/>
        <v>932</v>
      </c>
      <c r="J704" s="204">
        <f t="shared" si="63"/>
        <v>75473.36</v>
      </c>
    </row>
    <row r="705" spans="1:10" x14ac:dyDescent="0.3">
      <c r="A705" s="347"/>
      <c r="B705" s="348"/>
      <c r="C705" s="210" t="s">
        <v>741</v>
      </c>
      <c r="D705" s="210">
        <v>950</v>
      </c>
      <c r="E705" s="205" t="s">
        <v>663</v>
      </c>
      <c r="F705" s="201" t="s">
        <v>664</v>
      </c>
      <c r="G705" s="202">
        <f>VLOOKUP(E705,Belimo!$A:$B,2,FALSE)</f>
        <v>419</v>
      </c>
      <c r="H705" s="202">
        <f>VLOOKUP("H632S",Belimo!$A:$B,2,FALSE)</f>
        <v>539</v>
      </c>
      <c r="I705" s="203">
        <f t="shared" si="64"/>
        <v>958</v>
      </c>
      <c r="J705" s="204">
        <f t="shared" si="63"/>
        <v>77578.840000000011</v>
      </c>
    </row>
    <row r="706" spans="1:10" x14ac:dyDescent="0.3">
      <c r="A706" s="347"/>
      <c r="B706" s="348"/>
      <c r="C706" s="210" t="s">
        <v>741</v>
      </c>
      <c r="D706" s="210">
        <v>950</v>
      </c>
      <c r="E706" s="205" t="s">
        <v>672</v>
      </c>
      <c r="F706" s="201" t="s">
        <v>661</v>
      </c>
      <c r="G706" s="202">
        <f>VLOOKUP(E706,Belimo!$A:$B,2,FALSE)</f>
        <v>415</v>
      </c>
      <c r="H706" s="202">
        <f>VLOOKUP("H632S",Belimo!$A:$B,2,FALSE)</f>
        <v>539</v>
      </c>
      <c r="I706" s="203">
        <f t="shared" si="64"/>
        <v>954</v>
      </c>
      <c r="J706" s="204">
        <f t="shared" si="63"/>
        <v>77254.92</v>
      </c>
    </row>
    <row r="707" spans="1:10" x14ac:dyDescent="0.3">
      <c r="A707" s="347"/>
      <c r="B707" s="348"/>
      <c r="C707" s="210" t="s">
        <v>741</v>
      </c>
      <c r="D707" s="210">
        <v>950</v>
      </c>
      <c r="E707" s="205" t="s">
        <v>673</v>
      </c>
      <c r="F707" s="201" t="s">
        <v>662</v>
      </c>
      <c r="G707" s="202">
        <f>VLOOKUP(E707,Belimo!$A:$B,2,FALSE)</f>
        <v>415</v>
      </c>
      <c r="H707" s="202">
        <f>VLOOKUP("H632S",Belimo!$A:$B,2,FALSE)</f>
        <v>539</v>
      </c>
      <c r="I707" s="203">
        <f t="shared" si="64"/>
        <v>954</v>
      </c>
      <c r="J707" s="204">
        <f t="shared" si="63"/>
        <v>77254.92</v>
      </c>
    </row>
    <row r="708" spans="1:10" x14ac:dyDescent="0.3">
      <c r="A708" s="347"/>
      <c r="B708" s="348"/>
      <c r="C708" s="210" t="s">
        <v>741</v>
      </c>
      <c r="D708" s="210">
        <v>950</v>
      </c>
      <c r="E708" s="205" t="s">
        <v>665</v>
      </c>
      <c r="F708" s="201" t="s">
        <v>666</v>
      </c>
      <c r="G708" s="202">
        <f>VLOOKUP(E708,Belimo!$A:$B,2,FALSE)</f>
        <v>620</v>
      </c>
      <c r="H708" s="202">
        <f>VLOOKUP("H632S",Belimo!$A:$B,2,FALSE)</f>
        <v>539</v>
      </c>
      <c r="I708" s="203">
        <f t="shared" si="64"/>
        <v>1159</v>
      </c>
      <c r="J708" s="204">
        <f t="shared" si="63"/>
        <v>93855.82</v>
      </c>
    </row>
    <row r="709" spans="1:10" x14ac:dyDescent="0.3">
      <c r="A709" s="347"/>
      <c r="B709" s="348"/>
      <c r="C709" s="210" t="s">
        <v>741</v>
      </c>
      <c r="D709" s="210">
        <v>950</v>
      </c>
      <c r="E709" s="205" t="s">
        <v>95</v>
      </c>
      <c r="F709" s="201" t="s">
        <v>667</v>
      </c>
      <c r="G709" s="202">
        <f>VLOOKUP(E709,Belimo!$A:$B,2,FALSE)</f>
        <v>636</v>
      </c>
      <c r="H709" s="202">
        <f>VLOOKUP("H632S",Belimo!$A:$B,2,FALSE)</f>
        <v>539</v>
      </c>
      <c r="I709" s="203">
        <f t="shared" si="64"/>
        <v>1175</v>
      </c>
      <c r="J709" s="204">
        <f t="shared" si="63"/>
        <v>95151.5</v>
      </c>
    </row>
    <row r="710" spans="1:10" ht="30" x14ac:dyDescent="0.3">
      <c r="A710" s="347"/>
      <c r="B710" s="348"/>
      <c r="C710" s="210" t="s">
        <v>741</v>
      </c>
      <c r="D710" s="210">
        <v>950</v>
      </c>
      <c r="E710" s="205" t="s">
        <v>98</v>
      </c>
      <c r="F710" s="201" t="s">
        <v>668</v>
      </c>
      <c r="G710" s="202">
        <f>VLOOKUP(E710,Belimo!$A:$B,2,FALSE)</f>
        <v>665</v>
      </c>
      <c r="H710" s="202">
        <f>VLOOKUP("H632S",Belimo!$A:$B,2,FALSE)</f>
        <v>539</v>
      </c>
      <c r="I710" s="203">
        <f t="shared" si="64"/>
        <v>1204</v>
      </c>
      <c r="J710" s="204">
        <f t="shared" si="63"/>
        <v>97499.92</v>
      </c>
    </row>
    <row r="711" spans="1:10" ht="30" x14ac:dyDescent="0.3">
      <c r="A711" s="347"/>
      <c r="B711" s="348"/>
      <c r="C711" s="210" t="s">
        <v>741</v>
      </c>
      <c r="D711" s="210">
        <v>950</v>
      </c>
      <c r="E711" s="205" t="s">
        <v>97</v>
      </c>
      <c r="F711" s="201" t="s">
        <v>669</v>
      </c>
      <c r="G711" s="202">
        <f>VLOOKUP(E711,Belimo!$A:$B,2,FALSE)</f>
        <v>665</v>
      </c>
      <c r="H711" s="202">
        <f>VLOOKUP("H632S",Belimo!$A:$B,2,FALSE)</f>
        <v>539</v>
      </c>
      <c r="I711" s="203">
        <f t="shared" si="64"/>
        <v>1204</v>
      </c>
      <c r="J711" s="204">
        <f t="shared" si="63"/>
        <v>97499.92</v>
      </c>
    </row>
    <row r="712" spans="1:10" ht="15.75" x14ac:dyDescent="0.3">
      <c r="A712" s="335" t="s">
        <v>395</v>
      </c>
      <c r="B712" s="336"/>
      <c r="C712" s="336"/>
      <c r="D712" s="336"/>
      <c r="E712" s="336"/>
      <c r="F712" s="336"/>
      <c r="G712" s="336"/>
      <c r="H712" s="336"/>
      <c r="I712" s="336"/>
      <c r="J712" s="337"/>
    </row>
    <row r="713" spans="1:10" x14ac:dyDescent="0.3">
      <c r="A713" s="347" t="s">
        <v>742</v>
      </c>
      <c r="B713" s="348">
        <v>25</v>
      </c>
      <c r="C713" s="210" t="s">
        <v>742</v>
      </c>
      <c r="D713" s="210">
        <v>500</v>
      </c>
      <c r="E713" s="205" t="s">
        <v>670</v>
      </c>
      <c r="F713" s="201" t="s">
        <v>699</v>
      </c>
      <c r="G713" s="202">
        <f>VLOOKUP(E713,Belimo!$A:$B,2,FALSE)</f>
        <v>393</v>
      </c>
      <c r="H713" s="202">
        <f>VLOOKUP("H640S",Belimo!$A:$B,2,FALSE)</f>
        <v>652</v>
      </c>
      <c r="I713" s="203">
        <f t="shared" ref="I713:I725" si="65">G713+H713</f>
        <v>1045</v>
      </c>
      <c r="J713" s="204">
        <f t="shared" si="63"/>
        <v>84624.1</v>
      </c>
    </row>
    <row r="714" spans="1:10" x14ac:dyDescent="0.3">
      <c r="A714" s="347"/>
      <c r="B714" s="348"/>
      <c r="C714" s="210" t="s">
        <v>742</v>
      </c>
      <c r="D714" s="210">
        <v>500</v>
      </c>
      <c r="E714" s="205" t="s">
        <v>671</v>
      </c>
      <c r="F714" s="201" t="s">
        <v>698</v>
      </c>
      <c r="G714" s="202">
        <f>VLOOKUP(E714,Belimo!$A:$B,2,FALSE)</f>
        <v>393</v>
      </c>
      <c r="H714" s="202">
        <f>VLOOKUP("H640S",Belimo!$A:$B,2,FALSE)</f>
        <v>652</v>
      </c>
      <c r="I714" s="203">
        <f t="shared" si="65"/>
        <v>1045</v>
      </c>
      <c r="J714" s="204">
        <f t="shared" si="63"/>
        <v>84624.1</v>
      </c>
    </row>
    <row r="715" spans="1:10" x14ac:dyDescent="0.3">
      <c r="A715" s="347"/>
      <c r="B715" s="348"/>
      <c r="C715" s="210" t="s">
        <v>742</v>
      </c>
      <c r="D715" s="210">
        <v>500</v>
      </c>
      <c r="E715" s="205" t="s">
        <v>663</v>
      </c>
      <c r="F715" s="201" t="s">
        <v>664</v>
      </c>
      <c r="G715" s="202">
        <f>VLOOKUP(E715,Belimo!$A:$B,2,FALSE)</f>
        <v>419</v>
      </c>
      <c r="H715" s="202">
        <f>VLOOKUP("H640S",Belimo!$A:$B,2,FALSE)</f>
        <v>652</v>
      </c>
      <c r="I715" s="203">
        <f t="shared" si="65"/>
        <v>1071</v>
      </c>
      <c r="J715" s="204">
        <f t="shared" si="63"/>
        <v>86729.58</v>
      </c>
    </row>
    <row r="716" spans="1:10" x14ac:dyDescent="0.3">
      <c r="A716" s="347"/>
      <c r="B716" s="348"/>
      <c r="C716" s="210" t="s">
        <v>742</v>
      </c>
      <c r="D716" s="210">
        <v>500</v>
      </c>
      <c r="E716" s="205" t="s">
        <v>672</v>
      </c>
      <c r="F716" s="201" t="s">
        <v>661</v>
      </c>
      <c r="G716" s="202">
        <f>VLOOKUP(E716,Belimo!$A:$B,2,FALSE)</f>
        <v>415</v>
      </c>
      <c r="H716" s="202">
        <f>VLOOKUP("H640S",Belimo!$A:$B,2,FALSE)</f>
        <v>652</v>
      </c>
      <c r="I716" s="203">
        <f t="shared" si="65"/>
        <v>1067</v>
      </c>
      <c r="J716" s="204">
        <f t="shared" si="63"/>
        <v>86405.66</v>
      </c>
    </row>
    <row r="717" spans="1:10" x14ac:dyDescent="0.3">
      <c r="A717" s="347"/>
      <c r="B717" s="348"/>
      <c r="C717" s="210" t="s">
        <v>742</v>
      </c>
      <c r="D717" s="210">
        <v>500</v>
      </c>
      <c r="E717" s="205" t="s">
        <v>673</v>
      </c>
      <c r="F717" s="201" t="s">
        <v>662</v>
      </c>
      <c r="G717" s="202">
        <f>VLOOKUP(E717,Belimo!$A:$B,2,FALSE)</f>
        <v>415</v>
      </c>
      <c r="H717" s="202">
        <f>VLOOKUP("H640S",Belimo!$A:$B,2,FALSE)</f>
        <v>652</v>
      </c>
      <c r="I717" s="203">
        <f t="shared" si="65"/>
        <v>1067</v>
      </c>
      <c r="J717" s="204">
        <f t="shared" si="63"/>
        <v>86405.66</v>
      </c>
    </row>
    <row r="718" spans="1:10" x14ac:dyDescent="0.3">
      <c r="A718" s="347"/>
      <c r="B718" s="348"/>
      <c r="C718" s="210" t="s">
        <v>742</v>
      </c>
      <c r="D718" s="210">
        <v>500</v>
      </c>
      <c r="E718" s="205" t="s">
        <v>665</v>
      </c>
      <c r="F718" s="201" t="s">
        <v>666</v>
      </c>
      <c r="G718" s="202">
        <f>VLOOKUP(E718,Belimo!$A:$B,2,FALSE)</f>
        <v>620</v>
      </c>
      <c r="H718" s="202">
        <f>VLOOKUP("H640S",Belimo!$A:$B,2,FALSE)</f>
        <v>652</v>
      </c>
      <c r="I718" s="203">
        <f t="shared" si="65"/>
        <v>1272</v>
      </c>
      <c r="J718" s="204">
        <f t="shared" si="63"/>
        <v>103006.56000000001</v>
      </c>
    </row>
    <row r="719" spans="1:10" x14ac:dyDescent="0.3">
      <c r="A719" s="347"/>
      <c r="B719" s="348"/>
      <c r="C719" s="210" t="s">
        <v>742</v>
      </c>
      <c r="D719" s="210">
        <v>500</v>
      </c>
      <c r="E719" s="205" t="s">
        <v>95</v>
      </c>
      <c r="F719" s="201" t="s">
        <v>667</v>
      </c>
      <c r="G719" s="202">
        <f>VLOOKUP(E719,Belimo!$A:$B,2,FALSE)</f>
        <v>636</v>
      </c>
      <c r="H719" s="202">
        <f>VLOOKUP("H640S",Belimo!$A:$B,2,FALSE)</f>
        <v>652</v>
      </c>
      <c r="I719" s="203">
        <f t="shared" si="65"/>
        <v>1288</v>
      </c>
      <c r="J719" s="204">
        <f t="shared" si="63"/>
        <v>104302.24</v>
      </c>
    </row>
    <row r="720" spans="1:10" ht="30" x14ac:dyDescent="0.3">
      <c r="A720" s="347"/>
      <c r="B720" s="348"/>
      <c r="C720" s="210" t="s">
        <v>742</v>
      </c>
      <c r="D720" s="210">
        <v>500</v>
      </c>
      <c r="E720" s="205" t="s">
        <v>98</v>
      </c>
      <c r="F720" s="201" t="s">
        <v>668</v>
      </c>
      <c r="G720" s="202">
        <f>VLOOKUP(E720,Belimo!$A:$B,2,FALSE)</f>
        <v>665</v>
      </c>
      <c r="H720" s="202">
        <f>VLOOKUP("H640S",Belimo!$A:$B,2,FALSE)</f>
        <v>652</v>
      </c>
      <c r="I720" s="203">
        <f t="shared" si="65"/>
        <v>1317</v>
      </c>
      <c r="J720" s="204">
        <f t="shared" si="63"/>
        <v>106650.66</v>
      </c>
    </row>
    <row r="721" spans="1:10" ht="30" x14ac:dyDescent="0.3">
      <c r="A721" s="347"/>
      <c r="B721" s="348"/>
      <c r="C721" s="210" t="s">
        <v>742</v>
      </c>
      <c r="D721" s="210">
        <v>500</v>
      </c>
      <c r="E721" s="205" t="s">
        <v>97</v>
      </c>
      <c r="F721" s="201" t="s">
        <v>669</v>
      </c>
      <c r="G721" s="202">
        <f>VLOOKUP(E721,Belimo!$A:$B,2,FALSE)</f>
        <v>665</v>
      </c>
      <c r="H721" s="202">
        <f>VLOOKUP("H640S",Belimo!$A:$B,2,FALSE)</f>
        <v>652</v>
      </c>
      <c r="I721" s="203">
        <f t="shared" si="65"/>
        <v>1317</v>
      </c>
      <c r="J721" s="204">
        <f t="shared" si="63"/>
        <v>106650.66</v>
      </c>
    </row>
    <row r="722" spans="1:10" x14ac:dyDescent="0.3">
      <c r="A722" s="347"/>
      <c r="B722" s="348"/>
      <c r="C722" s="210" t="s">
        <v>742</v>
      </c>
      <c r="D722" s="210">
        <v>850</v>
      </c>
      <c r="E722" s="205" t="s">
        <v>104</v>
      </c>
      <c r="F722" s="201" t="s">
        <v>699</v>
      </c>
      <c r="G722" s="202">
        <f>VLOOKUP(E722,Belimo!$A:$B,2,FALSE)</f>
        <v>521</v>
      </c>
      <c r="H722" s="202">
        <f>VLOOKUP("H640S",Belimo!$A:$B,2,FALSE)</f>
        <v>652</v>
      </c>
      <c r="I722" s="203">
        <f t="shared" si="65"/>
        <v>1173</v>
      </c>
      <c r="J722" s="204">
        <f t="shared" si="63"/>
        <v>94989.540000000008</v>
      </c>
    </row>
    <row r="723" spans="1:10" x14ac:dyDescent="0.3">
      <c r="A723" s="347"/>
      <c r="B723" s="348"/>
      <c r="C723" s="210" t="s">
        <v>742</v>
      </c>
      <c r="D723" s="210">
        <v>850</v>
      </c>
      <c r="E723" s="205" t="s">
        <v>102</v>
      </c>
      <c r="F723" s="201" t="s">
        <v>698</v>
      </c>
      <c r="G723" s="202">
        <f>VLOOKUP(E723,Belimo!$A:$B,2,FALSE)</f>
        <v>521</v>
      </c>
      <c r="H723" s="202">
        <f>VLOOKUP("H640S",Belimo!$A:$B,2,FALSE)</f>
        <v>652</v>
      </c>
      <c r="I723" s="203">
        <f t="shared" si="65"/>
        <v>1173</v>
      </c>
      <c r="J723" s="204">
        <f t="shared" si="63"/>
        <v>94989.540000000008</v>
      </c>
    </row>
    <row r="724" spans="1:10" x14ac:dyDescent="0.3">
      <c r="A724" s="347"/>
      <c r="B724" s="348"/>
      <c r="C724" s="210" t="s">
        <v>742</v>
      </c>
      <c r="D724" s="210">
        <v>850</v>
      </c>
      <c r="E724" s="205" t="s">
        <v>108</v>
      </c>
      <c r="F724" s="201" t="s">
        <v>661</v>
      </c>
      <c r="G724" s="202">
        <f>VLOOKUP(E724,Belimo!$A:$B,2,FALSE)</f>
        <v>557</v>
      </c>
      <c r="H724" s="202">
        <f>VLOOKUP("H640S",Belimo!$A:$B,2,FALSE)</f>
        <v>652</v>
      </c>
      <c r="I724" s="203">
        <f t="shared" si="65"/>
        <v>1209</v>
      </c>
      <c r="J724" s="204">
        <f t="shared" si="63"/>
        <v>97904.82</v>
      </c>
    </row>
    <row r="725" spans="1:10" x14ac:dyDescent="0.3">
      <c r="A725" s="347"/>
      <c r="B725" s="348"/>
      <c r="C725" s="210" t="s">
        <v>742</v>
      </c>
      <c r="D725" s="210">
        <v>850</v>
      </c>
      <c r="E725" s="205" t="s">
        <v>106</v>
      </c>
      <c r="F725" s="201" t="s">
        <v>662</v>
      </c>
      <c r="G725" s="202">
        <f>VLOOKUP(E725,Belimo!$A:$B,2,FALSE)</f>
        <v>557</v>
      </c>
      <c r="H725" s="202">
        <f>VLOOKUP("H640S",Belimo!$A:$B,2,FALSE)</f>
        <v>652</v>
      </c>
      <c r="I725" s="203">
        <f t="shared" si="65"/>
        <v>1209</v>
      </c>
      <c r="J725" s="204">
        <f t="shared" si="63"/>
        <v>97904.82</v>
      </c>
    </row>
    <row r="726" spans="1:10" ht="15.75" x14ac:dyDescent="0.3">
      <c r="A726" s="335" t="s">
        <v>396</v>
      </c>
      <c r="B726" s="336"/>
      <c r="C726" s="336"/>
      <c r="D726" s="336"/>
      <c r="E726" s="336"/>
      <c r="F726" s="336"/>
      <c r="G726" s="336"/>
      <c r="H726" s="336"/>
      <c r="I726" s="336"/>
      <c r="J726" s="337"/>
    </row>
    <row r="727" spans="1:10" x14ac:dyDescent="0.3">
      <c r="A727" s="347" t="s">
        <v>743</v>
      </c>
      <c r="B727" s="348">
        <v>40</v>
      </c>
      <c r="C727" s="210" t="s">
        <v>743</v>
      </c>
      <c r="D727" s="210">
        <v>300</v>
      </c>
      <c r="E727" s="205" t="s">
        <v>670</v>
      </c>
      <c r="F727" s="201" t="s">
        <v>699</v>
      </c>
      <c r="G727" s="202">
        <f>VLOOKUP(E727,Belimo!$A:$B,2,FALSE)</f>
        <v>393</v>
      </c>
      <c r="H727" s="202">
        <f>VLOOKUP("H650S",Belimo!$A:$B,2,FALSE)</f>
        <v>783</v>
      </c>
      <c r="I727" s="203">
        <f t="shared" ref="I727:I739" si="66">G727+H727</f>
        <v>1176</v>
      </c>
      <c r="J727" s="204">
        <f t="shared" si="63"/>
        <v>95232.48000000001</v>
      </c>
    </row>
    <row r="728" spans="1:10" x14ac:dyDescent="0.3">
      <c r="A728" s="347"/>
      <c r="B728" s="348"/>
      <c r="C728" s="210" t="s">
        <v>743</v>
      </c>
      <c r="D728" s="210">
        <v>300</v>
      </c>
      <c r="E728" s="205" t="s">
        <v>671</v>
      </c>
      <c r="F728" s="201" t="s">
        <v>698</v>
      </c>
      <c r="G728" s="202">
        <f>VLOOKUP(E728,Belimo!$A:$B,2,FALSE)</f>
        <v>393</v>
      </c>
      <c r="H728" s="202">
        <f>VLOOKUP("H650S",Belimo!$A:$B,2,FALSE)</f>
        <v>783</v>
      </c>
      <c r="I728" s="203">
        <f t="shared" si="66"/>
        <v>1176</v>
      </c>
      <c r="J728" s="204">
        <f t="shared" si="63"/>
        <v>95232.48000000001</v>
      </c>
    </row>
    <row r="729" spans="1:10" x14ac:dyDescent="0.3">
      <c r="A729" s="347"/>
      <c r="B729" s="348"/>
      <c r="C729" s="210" t="s">
        <v>743</v>
      </c>
      <c r="D729" s="210">
        <v>300</v>
      </c>
      <c r="E729" s="205" t="s">
        <v>663</v>
      </c>
      <c r="F729" s="201" t="s">
        <v>664</v>
      </c>
      <c r="G729" s="202">
        <f>VLOOKUP(E729,Belimo!$A:$B,2,FALSE)</f>
        <v>419</v>
      </c>
      <c r="H729" s="202">
        <f>VLOOKUP("H650S",Belimo!$A:$B,2,FALSE)</f>
        <v>783</v>
      </c>
      <c r="I729" s="203">
        <f t="shared" si="66"/>
        <v>1202</v>
      </c>
      <c r="J729" s="204">
        <f t="shared" si="63"/>
        <v>97337.96</v>
      </c>
    </row>
    <row r="730" spans="1:10" x14ac:dyDescent="0.3">
      <c r="A730" s="347"/>
      <c r="B730" s="348"/>
      <c r="C730" s="210" t="s">
        <v>743</v>
      </c>
      <c r="D730" s="210">
        <v>300</v>
      </c>
      <c r="E730" s="205" t="s">
        <v>672</v>
      </c>
      <c r="F730" s="201" t="s">
        <v>661</v>
      </c>
      <c r="G730" s="202">
        <f>VLOOKUP(E730,Belimo!$A:$B,2,FALSE)</f>
        <v>415</v>
      </c>
      <c r="H730" s="202">
        <f>VLOOKUP("H650S",Belimo!$A:$B,2,FALSE)</f>
        <v>783</v>
      </c>
      <c r="I730" s="203">
        <f t="shared" si="66"/>
        <v>1198</v>
      </c>
      <c r="J730" s="204">
        <f t="shared" si="63"/>
        <v>97014.040000000008</v>
      </c>
    </row>
    <row r="731" spans="1:10" x14ac:dyDescent="0.3">
      <c r="A731" s="347"/>
      <c r="B731" s="348"/>
      <c r="C731" s="210" t="s">
        <v>743</v>
      </c>
      <c r="D731" s="210">
        <v>300</v>
      </c>
      <c r="E731" s="205" t="s">
        <v>673</v>
      </c>
      <c r="F731" s="201" t="s">
        <v>662</v>
      </c>
      <c r="G731" s="202">
        <f>VLOOKUP(E731,Belimo!$A:$B,2,FALSE)</f>
        <v>415</v>
      </c>
      <c r="H731" s="202">
        <f>VLOOKUP("H650S",Belimo!$A:$B,2,FALSE)</f>
        <v>783</v>
      </c>
      <c r="I731" s="203">
        <f t="shared" si="66"/>
        <v>1198</v>
      </c>
      <c r="J731" s="204">
        <f t="shared" si="63"/>
        <v>97014.040000000008</v>
      </c>
    </row>
    <row r="732" spans="1:10" x14ac:dyDescent="0.3">
      <c r="A732" s="347"/>
      <c r="B732" s="348"/>
      <c r="C732" s="210" t="s">
        <v>743</v>
      </c>
      <c r="D732" s="210">
        <v>300</v>
      </c>
      <c r="E732" s="205" t="s">
        <v>665</v>
      </c>
      <c r="F732" s="201" t="s">
        <v>666</v>
      </c>
      <c r="G732" s="202">
        <f>VLOOKUP(E732,Belimo!$A:$B,2,FALSE)</f>
        <v>620</v>
      </c>
      <c r="H732" s="202">
        <f>VLOOKUP("H650S",Belimo!$A:$B,2,FALSE)</f>
        <v>783</v>
      </c>
      <c r="I732" s="203">
        <f t="shared" si="66"/>
        <v>1403</v>
      </c>
      <c r="J732" s="204">
        <f t="shared" si="63"/>
        <v>113614.94</v>
      </c>
    </row>
    <row r="733" spans="1:10" x14ac:dyDescent="0.3">
      <c r="A733" s="347"/>
      <c r="B733" s="348"/>
      <c r="C733" s="210" t="s">
        <v>743</v>
      </c>
      <c r="D733" s="210">
        <v>300</v>
      </c>
      <c r="E733" s="205" t="s">
        <v>95</v>
      </c>
      <c r="F733" s="201" t="s">
        <v>667</v>
      </c>
      <c r="G733" s="202">
        <f>VLOOKUP(E733,Belimo!$A:$B,2,FALSE)</f>
        <v>636</v>
      </c>
      <c r="H733" s="202">
        <f>VLOOKUP("H650S",Belimo!$A:$B,2,FALSE)</f>
        <v>783</v>
      </c>
      <c r="I733" s="203">
        <f t="shared" si="66"/>
        <v>1419</v>
      </c>
      <c r="J733" s="204">
        <f t="shared" si="63"/>
        <v>114910.62000000001</v>
      </c>
    </row>
    <row r="734" spans="1:10" ht="30" x14ac:dyDescent="0.3">
      <c r="A734" s="347"/>
      <c r="B734" s="348"/>
      <c r="C734" s="210" t="s">
        <v>743</v>
      </c>
      <c r="D734" s="210">
        <v>300</v>
      </c>
      <c r="E734" s="205" t="s">
        <v>98</v>
      </c>
      <c r="F734" s="201" t="s">
        <v>668</v>
      </c>
      <c r="G734" s="202">
        <f>VLOOKUP(E734,Belimo!$A:$B,2,FALSE)</f>
        <v>665</v>
      </c>
      <c r="H734" s="202">
        <f>VLOOKUP("H650S",Belimo!$A:$B,2,FALSE)</f>
        <v>783</v>
      </c>
      <c r="I734" s="203">
        <f t="shared" si="66"/>
        <v>1448</v>
      </c>
      <c r="J734" s="204">
        <f t="shared" si="63"/>
        <v>117259.04000000001</v>
      </c>
    </row>
    <row r="735" spans="1:10" ht="30" x14ac:dyDescent="0.3">
      <c r="A735" s="347"/>
      <c r="B735" s="348"/>
      <c r="C735" s="210" t="s">
        <v>743</v>
      </c>
      <c r="D735" s="210">
        <v>300</v>
      </c>
      <c r="E735" s="205" t="s">
        <v>97</v>
      </c>
      <c r="F735" s="201" t="s">
        <v>669</v>
      </c>
      <c r="G735" s="202">
        <f>VLOOKUP(E735,Belimo!$A:$B,2,FALSE)</f>
        <v>665</v>
      </c>
      <c r="H735" s="202">
        <f>VLOOKUP("H650S",Belimo!$A:$B,2,FALSE)</f>
        <v>783</v>
      </c>
      <c r="I735" s="203">
        <f t="shared" si="66"/>
        <v>1448</v>
      </c>
      <c r="J735" s="204">
        <f t="shared" si="63"/>
        <v>117259.04000000001</v>
      </c>
    </row>
    <row r="736" spans="1:10" x14ac:dyDescent="0.3">
      <c r="A736" s="347"/>
      <c r="B736" s="348"/>
      <c r="C736" s="210" t="s">
        <v>743</v>
      </c>
      <c r="D736" s="210">
        <v>500</v>
      </c>
      <c r="E736" s="205" t="s">
        <v>104</v>
      </c>
      <c r="F736" s="201" t="s">
        <v>699</v>
      </c>
      <c r="G736" s="202">
        <f>VLOOKUP(E736,Belimo!$A:$B,2,FALSE)</f>
        <v>521</v>
      </c>
      <c r="H736" s="202">
        <f>VLOOKUP("H650S",Belimo!$A:$B,2,FALSE)</f>
        <v>783</v>
      </c>
      <c r="I736" s="203">
        <f t="shared" si="66"/>
        <v>1304</v>
      </c>
      <c r="J736" s="204">
        <f t="shared" si="63"/>
        <v>105597.92</v>
      </c>
    </row>
    <row r="737" spans="1:10" x14ac:dyDescent="0.3">
      <c r="A737" s="347"/>
      <c r="B737" s="348"/>
      <c r="C737" s="210" t="s">
        <v>743</v>
      </c>
      <c r="D737" s="210">
        <v>500</v>
      </c>
      <c r="E737" s="205" t="s">
        <v>102</v>
      </c>
      <c r="F737" s="201" t="s">
        <v>698</v>
      </c>
      <c r="G737" s="202">
        <f>VLOOKUP(E737,Belimo!$A:$B,2,FALSE)</f>
        <v>521</v>
      </c>
      <c r="H737" s="202">
        <f>VLOOKUP("H650S",Belimo!$A:$B,2,FALSE)</f>
        <v>783</v>
      </c>
      <c r="I737" s="203">
        <f t="shared" si="66"/>
        <v>1304</v>
      </c>
      <c r="J737" s="204">
        <f t="shared" si="63"/>
        <v>105597.92</v>
      </c>
    </row>
    <row r="738" spans="1:10" x14ac:dyDescent="0.3">
      <c r="A738" s="347"/>
      <c r="B738" s="348"/>
      <c r="C738" s="210" t="s">
        <v>743</v>
      </c>
      <c r="D738" s="210">
        <v>500</v>
      </c>
      <c r="E738" s="205" t="s">
        <v>108</v>
      </c>
      <c r="F738" s="201" t="s">
        <v>661</v>
      </c>
      <c r="G738" s="202">
        <f>VLOOKUP(E738,Belimo!$A:$B,2,FALSE)</f>
        <v>557</v>
      </c>
      <c r="H738" s="202">
        <f>VLOOKUP("H650S",Belimo!$A:$B,2,FALSE)</f>
        <v>783</v>
      </c>
      <c r="I738" s="203">
        <f t="shared" si="66"/>
        <v>1340</v>
      </c>
      <c r="J738" s="204">
        <f t="shared" si="63"/>
        <v>108513.20000000001</v>
      </c>
    </row>
    <row r="739" spans="1:10" x14ac:dyDescent="0.3">
      <c r="A739" s="347"/>
      <c r="B739" s="348"/>
      <c r="C739" s="210" t="s">
        <v>743</v>
      </c>
      <c r="D739" s="210">
        <v>500</v>
      </c>
      <c r="E739" s="205" t="s">
        <v>106</v>
      </c>
      <c r="F739" s="201" t="s">
        <v>662</v>
      </c>
      <c r="G739" s="202">
        <f>VLOOKUP(E739,Belimo!$A:$B,2,FALSE)</f>
        <v>557</v>
      </c>
      <c r="H739" s="202">
        <f>VLOOKUP("H650S",Belimo!$A:$B,2,FALSE)</f>
        <v>783</v>
      </c>
      <c r="I739" s="203">
        <f t="shared" si="66"/>
        <v>1340</v>
      </c>
      <c r="J739" s="204">
        <f t="shared" si="63"/>
        <v>108513.20000000001</v>
      </c>
    </row>
    <row r="740" spans="1:10" ht="15.75" x14ac:dyDescent="0.3">
      <c r="A740" s="335" t="s">
        <v>700</v>
      </c>
      <c r="B740" s="336"/>
      <c r="C740" s="336"/>
      <c r="D740" s="336"/>
      <c r="E740" s="336"/>
      <c r="F740" s="336"/>
      <c r="G740" s="336"/>
      <c r="H740" s="336"/>
      <c r="I740" s="336"/>
      <c r="J740" s="337"/>
    </row>
    <row r="741" spans="1:10" x14ac:dyDescent="0.3">
      <c r="A741" s="347" t="s">
        <v>65</v>
      </c>
      <c r="B741" s="348">
        <v>58</v>
      </c>
      <c r="C741" s="210" t="s">
        <v>65</v>
      </c>
      <c r="D741" s="210">
        <v>130</v>
      </c>
      <c r="E741" s="205" t="s">
        <v>670</v>
      </c>
      <c r="F741" s="201" t="s">
        <v>699</v>
      </c>
      <c r="G741" s="202">
        <f>VLOOKUP(E741,Belimo!$A:$B,2,FALSE)</f>
        <v>393</v>
      </c>
      <c r="H741" s="202">
        <f>VLOOKUP("H664S",Belimo!$A:$B,2,FALSE)</f>
        <v>966</v>
      </c>
      <c r="I741" s="203">
        <f t="shared" ref="I741:I763" si="67">G741+H741</f>
        <v>1359</v>
      </c>
      <c r="J741" s="204">
        <f t="shared" si="63"/>
        <v>110051.82</v>
      </c>
    </row>
    <row r="742" spans="1:10" x14ac:dyDescent="0.3">
      <c r="A742" s="347"/>
      <c r="B742" s="348"/>
      <c r="C742" s="210" t="s">
        <v>65</v>
      </c>
      <c r="D742" s="210">
        <v>130</v>
      </c>
      <c r="E742" s="205" t="s">
        <v>671</v>
      </c>
      <c r="F742" s="201" t="s">
        <v>698</v>
      </c>
      <c r="G742" s="202">
        <f>VLOOKUP(E742,Belimo!$A:$B,2,FALSE)</f>
        <v>393</v>
      </c>
      <c r="H742" s="202">
        <f>VLOOKUP("H664S",Belimo!$A:$B,2,FALSE)</f>
        <v>966</v>
      </c>
      <c r="I742" s="203">
        <f t="shared" si="67"/>
        <v>1359</v>
      </c>
      <c r="J742" s="204">
        <f t="shared" si="63"/>
        <v>110051.82</v>
      </c>
    </row>
    <row r="743" spans="1:10" x14ac:dyDescent="0.3">
      <c r="A743" s="347"/>
      <c r="B743" s="348"/>
      <c r="C743" s="210" t="s">
        <v>65</v>
      </c>
      <c r="D743" s="210">
        <v>130</v>
      </c>
      <c r="E743" s="205" t="s">
        <v>663</v>
      </c>
      <c r="F743" s="201" t="s">
        <v>664</v>
      </c>
      <c r="G743" s="202">
        <f>VLOOKUP(E743,Belimo!$A:$B,2,FALSE)</f>
        <v>419</v>
      </c>
      <c r="H743" s="202">
        <f>VLOOKUP("H664S",Belimo!$A:$B,2,FALSE)</f>
        <v>966</v>
      </c>
      <c r="I743" s="203">
        <f t="shared" si="67"/>
        <v>1385</v>
      </c>
      <c r="J743" s="204">
        <f t="shared" si="63"/>
        <v>112157.3</v>
      </c>
    </row>
    <row r="744" spans="1:10" x14ac:dyDescent="0.3">
      <c r="A744" s="347"/>
      <c r="B744" s="348"/>
      <c r="C744" s="210" t="s">
        <v>65</v>
      </c>
      <c r="D744" s="210">
        <v>130</v>
      </c>
      <c r="E744" s="205" t="s">
        <v>672</v>
      </c>
      <c r="F744" s="201" t="s">
        <v>661</v>
      </c>
      <c r="G744" s="202">
        <f>VLOOKUP(E744,Belimo!$A:$B,2,FALSE)</f>
        <v>415</v>
      </c>
      <c r="H744" s="202">
        <f>VLOOKUP("H664S",Belimo!$A:$B,2,FALSE)</f>
        <v>966</v>
      </c>
      <c r="I744" s="203">
        <f t="shared" si="67"/>
        <v>1381</v>
      </c>
      <c r="J744" s="204">
        <f t="shared" si="63"/>
        <v>111833.38</v>
      </c>
    </row>
    <row r="745" spans="1:10" x14ac:dyDescent="0.3">
      <c r="A745" s="347"/>
      <c r="B745" s="348"/>
      <c r="C745" s="210" t="s">
        <v>65</v>
      </c>
      <c r="D745" s="210">
        <v>130</v>
      </c>
      <c r="E745" s="205" t="s">
        <v>673</v>
      </c>
      <c r="F745" s="201" t="s">
        <v>662</v>
      </c>
      <c r="G745" s="202">
        <f>VLOOKUP(E745,Belimo!$A:$B,2,FALSE)</f>
        <v>415</v>
      </c>
      <c r="H745" s="202">
        <f>VLOOKUP("H664S",Belimo!$A:$B,2,FALSE)</f>
        <v>966</v>
      </c>
      <c r="I745" s="203">
        <f t="shared" si="67"/>
        <v>1381</v>
      </c>
      <c r="J745" s="204">
        <f t="shared" si="63"/>
        <v>111833.38</v>
      </c>
    </row>
    <row r="746" spans="1:10" x14ac:dyDescent="0.3">
      <c r="A746" s="347"/>
      <c r="B746" s="348"/>
      <c r="C746" s="210" t="s">
        <v>65</v>
      </c>
      <c r="D746" s="210">
        <v>130</v>
      </c>
      <c r="E746" s="205" t="s">
        <v>665</v>
      </c>
      <c r="F746" s="201" t="s">
        <v>666</v>
      </c>
      <c r="G746" s="202">
        <f>VLOOKUP(E746,Belimo!$A:$B,2,FALSE)</f>
        <v>620</v>
      </c>
      <c r="H746" s="202">
        <f>VLOOKUP("H664S",Belimo!$A:$B,2,FALSE)</f>
        <v>966</v>
      </c>
      <c r="I746" s="203">
        <f t="shared" si="67"/>
        <v>1586</v>
      </c>
      <c r="J746" s="204">
        <f t="shared" si="63"/>
        <v>128434.28000000001</v>
      </c>
    </row>
    <row r="747" spans="1:10" x14ac:dyDescent="0.3">
      <c r="A747" s="347"/>
      <c r="B747" s="348"/>
      <c r="C747" s="210" t="s">
        <v>65</v>
      </c>
      <c r="D747" s="210">
        <v>130</v>
      </c>
      <c r="E747" s="205" t="s">
        <v>95</v>
      </c>
      <c r="F747" s="201" t="s">
        <v>667</v>
      </c>
      <c r="G747" s="202">
        <f>VLOOKUP(E747,Belimo!$A:$B,2,FALSE)</f>
        <v>636</v>
      </c>
      <c r="H747" s="202">
        <f>VLOOKUP("H664S",Belimo!$A:$B,2,FALSE)</f>
        <v>966</v>
      </c>
      <c r="I747" s="203">
        <f t="shared" si="67"/>
        <v>1602</v>
      </c>
      <c r="J747" s="204">
        <f t="shared" si="63"/>
        <v>129729.96</v>
      </c>
    </row>
    <row r="748" spans="1:10" ht="30" x14ac:dyDescent="0.3">
      <c r="A748" s="347"/>
      <c r="B748" s="348"/>
      <c r="C748" s="210" t="s">
        <v>65</v>
      </c>
      <c r="D748" s="210">
        <v>130</v>
      </c>
      <c r="E748" s="205" t="s">
        <v>98</v>
      </c>
      <c r="F748" s="201" t="s">
        <v>668</v>
      </c>
      <c r="G748" s="202">
        <f>VLOOKUP(E748,Belimo!$A:$B,2,FALSE)</f>
        <v>665</v>
      </c>
      <c r="H748" s="202">
        <f>VLOOKUP("H664S",Belimo!$A:$B,2,FALSE)</f>
        <v>966</v>
      </c>
      <c r="I748" s="203">
        <f t="shared" si="67"/>
        <v>1631</v>
      </c>
      <c r="J748" s="204">
        <f t="shared" si="63"/>
        <v>132078.38</v>
      </c>
    </row>
    <row r="749" spans="1:10" ht="30" x14ac:dyDescent="0.3">
      <c r="A749" s="347"/>
      <c r="B749" s="348"/>
      <c r="C749" s="210" t="s">
        <v>65</v>
      </c>
      <c r="D749" s="210">
        <v>130</v>
      </c>
      <c r="E749" s="205" t="s">
        <v>97</v>
      </c>
      <c r="F749" s="201" t="s">
        <v>669</v>
      </c>
      <c r="G749" s="202">
        <f>VLOOKUP(E749,Belimo!$A:$B,2,FALSE)</f>
        <v>665</v>
      </c>
      <c r="H749" s="202">
        <f>VLOOKUP("H664S",Belimo!$A:$B,2,FALSE)</f>
        <v>966</v>
      </c>
      <c r="I749" s="203">
        <f t="shared" si="67"/>
        <v>1631</v>
      </c>
      <c r="J749" s="204">
        <f t="shared" si="63"/>
        <v>132078.38</v>
      </c>
    </row>
    <row r="750" spans="1:10" x14ac:dyDescent="0.3">
      <c r="A750" s="347"/>
      <c r="B750" s="348"/>
      <c r="C750" s="210" t="s">
        <v>65</v>
      </c>
      <c r="D750" s="210">
        <v>250</v>
      </c>
      <c r="E750" s="205" t="s">
        <v>104</v>
      </c>
      <c r="F750" s="201" t="s">
        <v>699</v>
      </c>
      <c r="G750" s="202">
        <f>VLOOKUP(E750,Belimo!$A:$B,2,FALSE)</f>
        <v>521</v>
      </c>
      <c r="H750" s="202">
        <f>VLOOKUP("H664S",Belimo!$A:$B,2,FALSE)</f>
        <v>966</v>
      </c>
      <c r="I750" s="203">
        <f t="shared" si="67"/>
        <v>1487</v>
      </c>
      <c r="J750" s="204">
        <f t="shared" si="63"/>
        <v>120417.26000000001</v>
      </c>
    </row>
    <row r="751" spans="1:10" x14ac:dyDescent="0.3">
      <c r="A751" s="347"/>
      <c r="B751" s="348"/>
      <c r="C751" s="210" t="s">
        <v>65</v>
      </c>
      <c r="D751" s="210">
        <v>250</v>
      </c>
      <c r="E751" s="205" t="s">
        <v>102</v>
      </c>
      <c r="F751" s="201" t="s">
        <v>698</v>
      </c>
      <c r="G751" s="202">
        <f>VLOOKUP(E751,Belimo!$A:$B,2,FALSE)</f>
        <v>521</v>
      </c>
      <c r="H751" s="202">
        <f>VLOOKUP("H664S",Belimo!$A:$B,2,FALSE)</f>
        <v>966</v>
      </c>
      <c r="I751" s="203">
        <f t="shared" si="67"/>
        <v>1487</v>
      </c>
      <c r="J751" s="204">
        <f t="shared" si="63"/>
        <v>120417.26000000001</v>
      </c>
    </row>
    <row r="752" spans="1:10" x14ac:dyDescent="0.3">
      <c r="A752" s="347"/>
      <c r="B752" s="348"/>
      <c r="C752" s="210" t="s">
        <v>65</v>
      </c>
      <c r="D752" s="210">
        <v>250</v>
      </c>
      <c r="E752" s="205" t="s">
        <v>108</v>
      </c>
      <c r="F752" s="201" t="s">
        <v>661</v>
      </c>
      <c r="G752" s="202">
        <f>VLOOKUP(E752,Belimo!$A:$B,2,FALSE)</f>
        <v>557</v>
      </c>
      <c r="H752" s="202">
        <f>VLOOKUP("H664S",Belimo!$A:$B,2,FALSE)</f>
        <v>966</v>
      </c>
      <c r="I752" s="203">
        <f t="shared" si="67"/>
        <v>1523</v>
      </c>
      <c r="J752" s="204">
        <f t="shared" si="63"/>
        <v>123332.54000000001</v>
      </c>
    </row>
    <row r="753" spans="1:10" x14ac:dyDescent="0.3">
      <c r="A753" s="347"/>
      <c r="B753" s="348"/>
      <c r="C753" s="210" t="s">
        <v>65</v>
      </c>
      <c r="D753" s="210">
        <v>250</v>
      </c>
      <c r="E753" s="205" t="s">
        <v>106</v>
      </c>
      <c r="F753" s="201" t="s">
        <v>662</v>
      </c>
      <c r="G753" s="202">
        <f>VLOOKUP(E753,Belimo!$A:$B,2,FALSE)</f>
        <v>557</v>
      </c>
      <c r="H753" s="202">
        <f>VLOOKUP("H664S",Belimo!$A:$B,2,FALSE)</f>
        <v>966</v>
      </c>
      <c r="I753" s="203">
        <f t="shared" si="67"/>
        <v>1523</v>
      </c>
      <c r="J753" s="204">
        <f t="shared" si="63"/>
        <v>123332.54000000001</v>
      </c>
    </row>
    <row r="754" spans="1:10" x14ac:dyDescent="0.3">
      <c r="A754" s="347" t="s">
        <v>744</v>
      </c>
      <c r="B754" s="348">
        <v>63</v>
      </c>
      <c r="C754" s="210" t="s">
        <v>744</v>
      </c>
      <c r="D754" s="210">
        <v>400</v>
      </c>
      <c r="E754" s="205" t="s">
        <v>295</v>
      </c>
      <c r="F754" s="201" t="s">
        <v>373</v>
      </c>
      <c r="G754" s="202">
        <f>VLOOKUP(E754,Belimo!$A:$B,2,FALSE)</f>
        <v>1246</v>
      </c>
      <c r="H754" s="202">
        <f>VLOOKUP("H665S",Belimo!$A:$B,2,FALSE)</f>
        <v>1151</v>
      </c>
      <c r="I754" s="203">
        <f t="shared" si="67"/>
        <v>2397</v>
      </c>
      <c r="J754" s="204">
        <f t="shared" ref="J754:J817" si="68">$I$7*I754</f>
        <v>194109.06</v>
      </c>
    </row>
    <row r="755" spans="1:10" x14ac:dyDescent="0.3">
      <c r="A755" s="347"/>
      <c r="B755" s="348"/>
      <c r="C755" s="210" t="s">
        <v>744</v>
      </c>
      <c r="D755" s="210">
        <v>400</v>
      </c>
      <c r="E755" s="205" t="s">
        <v>374</v>
      </c>
      <c r="F755" s="201" t="s">
        <v>666</v>
      </c>
      <c r="G755" s="202">
        <f>VLOOKUP(E755,Belimo!$A:$B,2,FALSE)</f>
        <v>1243</v>
      </c>
      <c r="H755" s="202">
        <f>VLOOKUP("H665S",Belimo!$A:$B,2,FALSE)</f>
        <v>1151</v>
      </c>
      <c r="I755" s="203">
        <f t="shared" si="67"/>
        <v>2394</v>
      </c>
      <c r="J755" s="204">
        <f t="shared" si="68"/>
        <v>193866.12</v>
      </c>
    </row>
    <row r="756" spans="1:10" ht="30" x14ac:dyDescent="0.3">
      <c r="A756" s="347"/>
      <c r="B756" s="348"/>
      <c r="C756" s="210" t="s">
        <v>744</v>
      </c>
      <c r="D756" s="210">
        <v>400</v>
      </c>
      <c r="E756" s="205" t="s">
        <v>298</v>
      </c>
      <c r="F756" s="201" t="s">
        <v>668</v>
      </c>
      <c r="G756" s="202">
        <f>VLOOKUP(E756,Belimo!$A:$B,2,FALSE)</f>
        <v>1305</v>
      </c>
      <c r="H756" s="202">
        <f>VLOOKUP("H665S",Belimo!$A:$B,2,FALSE)</f>
        <v>1151</v>
      </c>
      <c r="I756" s="203">
        <f t="shared" si="67"/>
        <v>2456</v>
      </c>
      <c r="J756" s="204">
        <f t="shared" si="68"/>
        <v>198886.88</v>
      </c>
    </row>
    <row r="757" spans="1:10" ht="30" x14ac:dyDescent="0.3">
      <c r="A757" s="347"/>
      <c r="B757" s="348"/>
      <c r="C757" s="210" t="s">
        <v>744</v>
      </c>
      <c r="D757" s="210">
        <v>400</v>
      </c>
      <c r="E757" s="205" t="s">
        <v>297</v>
      </c>
      <c r="F757" s="201" t="s">
        <v>669</v>
      </c>
      <c r="G757" s="202">
        <f>VLOOKUP(E757,Belimo!$A:$B,2,FALSE)</f>
        <v>1305</v>
      </c>
      <c r="H757" s="202">
        <f>VLOOKUP("H665S",Belimo!$A:$B,2,FALSE)</f>
        <v>1151</v>
      </c>
      <c r="I757" s="203">
        <f t="shared" si="67"/>
        <v>2456</v>
      </c>
      <c r="J757" s="204">
        <f t="shared" si="68"/>
        <v>198886.88</v>
      </c>
    </row>
    <row r="758" spans="1:10" x14ac:dyDescent="0.3">
      <c r="A758" s="347"/>
      <c r="B758" s="348"/>
      <c r="C758" s="210" t="s">
        <v>744</v>
      </c>
      <c r="D758" s="210">
        <v>550</v>
      </c>
      <c r="E758" s="205" t="s">
        <v>302</v>
      </c>
      <c r="F758" s="201" t="s">
        <v>699</v>
      </c>
      <c r="G758" s="202">
        <f>VLOOKUP(E758,Belimo!$A:$B,2,FALSE)</f>
        <v>790</v>
      </c>
      <c r="H758" s="202">
        <f>VLOOKUP("H665S",Belimo!$A:$B,2,FALSE)</f>
        <v>1151</v>
      </c>
      <c r="I758" s="203">
        <f t="shared" si="67"/>
        <v>1941</v>
      </c>
      <c r="J758" s="204">
        <f t="shared" si="68"/>
        <v>157182.18000000002</v>
      </c>
    </row>
    <row r="759" spans="1:10" x14ac:dyDescent="0.3">
      <c r="A759" s="347"/>
      <c r="B759" s="348"/>
      <c r="C759" s="210" t="s">
        <v>744</v>
      </c>
      <c r="D759" s="210">
        <v>550</v>
      </c>
      <c r="E759" s="205" t="s">
        <v>300</v>
      </c>
      <c r="F759" s="201" t="s">
        <v>698</v>
      </c>
      <c r="G759" s="202">
        <f>VLOOKUP(E759,Belimo!$A:$B,2,FALSE)</f>
        <v>790</v>
      </c>
      <c r="H759" s="202">
        <f>VLOOKUP("H665S",Belimo!$A:$B,2,FALSE)</f>
        <v>1151</v>
      </c>
      <c r="I759" s="203">
        <f t="shared" si="67"/>
        <v>1941</v>
      </c>
      <c r="J759" s="204">
        <f t="shared" si="68"/>
        <v>157182.18000000002</v>
      </c>
    </row>
    <row r="760" spans="1:10" x14ac:dyDescent="0.3">
      <c r="A760" s="347"/>
      <c r="B760" s="348"/>
      <c r="C760" s="210" t="s">
        <v>744</v>
      </c>
      <c r="D760" s="210">
        <v>550</v>
      </c>
      <c r="E760" s="205" t="s">
        <v>306</v>
      </c>
      <c r="F760" s="201" t="s">
        <v>661</v>
      </c>
      <c r="G760" s="202">
        <f>VLOOKUP(E760,Belimo!$A:$B,2,FALSE)</f>
        <v>840</v>
      </c>
      <c r="H760" s="202">
        <f>VLOOKUP("H665S",Belimo!$A:$B,2,FALSE)</f>
        <v>1151</v>
      </c>
      <c r="I760" s="203">
        <f t="shared" si="67"/>
        <v>1991</v>
      </c>
      <c r="J760" s="204">
        <f t="shared" si="68"/>
        <v>161231.18000000002</v>
      </c>
    </row>
    <row r="761" spans="1:10" x14ac:dyDescent="0.3">
      <c r="A761" s="347"/>
      <c r="B761" s="348"/>
      <c r="C761" s="210" t="s">
        <v>744</v>
      </c>
      <c r="D761" s="210">
        <v>550</v>
      </c>
      <c r="E761" s="205" t="s">
        <v>304</v>
      </c>
      <c r="F761" s="201" t="s">
        <v>662</v>
      </c>
      <c r="G761" s="202">
        <f>VLOOKUP(E761,Belimo!$A:$B,2,FALSE)</f>
        <v>840</v>
      </c>
      <c r="H761" s="202">
        <f>VLOOKUP("H665S",Belimo!$A:$B,2,FALSE)</f>
        <v>1151</v>
      </c>
      <c r="I761" s="203">
        <f t="shared" si="67"/>
        <v>1991</v>
      </c>
      <c r="J761" s="204">
        <f t="shared" si="68"/>
        <v>161231.18000000002</v>
      </c>
    </row>
    <row r="762" spans="1:10" x14ac:dyDescent="0.3">
      <c r="A762" s="347"/>
      <c r="B762" s="348"/>
      <c r="C762" s="210" t="s">
        <v>744</v>
      </c>
      <c r="D762" s="210">
        <v>1000</v>
      </c>
      <c r="E762" s="205" t="s">
        <v>313</v>
      </c>
      <c r="F762" s="201" t="s">
        <v>661</v>
      </c>
      <c r="G762" s="202">
        <f>VLOOKUP(E762,Belimo!$A:$B,2,FALSE)</f>
        <v>1088</v>
      </c>
      <c r="H762" s="202">
        <f>VLOOKUP("H665S",Belimo!$A:$B,2,FALSE)</f>
        <v>1151</v>
      </c>
      <c r="I762" s="203">
        <f t="shared" si="67"/>
        <v>2239</v>
      </c>
      <c r="J762" s="204">
        <f t="shared" si="68"/>
        <v>181314.22</v>
      </c>
    </row>
    <row r="763" spans="1:10" x14ac:dyDescent="0.3">
      <c r="A763" s="347"/>
      <c r="B763" s="348"/>
      <c r="C763" s="210" t="s">
        <v>744</v>
      </c>
      <c r="D763" s="210">
        <v>1000</v>
      </c>
      <c r="E763" s="200" t="s">
        <v>311</v>
      </c>
      <c r="F763" s="201" t="s">
        <v>662</v>
      </c>
      <c r="G763" s="202">
        <f>VLOOKUP(E763,Belimo!$A:$B,2,FALSE)</f>
        <v>1088</v>
      </c>
      <c r="H763" s="202">
        <f>VLOOKUP("H665S",Belimo!$A:$B,2,FALSE)</f>
        <v>1151</v>
      </c>
      <c r="I763" s="203">
        <f t="shared" si="67"/>
        <v>2239</v>
      </c>
      <c r="J763" s="204">
        <f t="shared" si="68"/>
        <v>181314.22</v>
      </c>
    </row>
    <row r="764" spans="1:10" ht="15.75" x14ac:dyDescent="0.3">
      <c r="A764" s="335" t="s">
        <v>701</v>
      </c>
      <c r="B764" s="336"/>
      <c r="C764" s="336"/>
      <c r="D764" s="336"/>
      <c r="E764" s="336"/>
      <c r="F764" s="336"/>
      <c r="G764" s="336"/>
      <c r="H764" s="336"/>
      <c r="I764" s="336"/>
      <c r="J764" s="337"/>
    </row>
    <row r="765" spans="1:10" x14ac:dyDescent="0.3">
      <c r="A765" s="347" t="s">
        <v>745</v>
      </c>
      <c r="B765" s="348">
        <v>100</v>
      </c>
      <c r="C765" s="210" t="s">
        <v>745</v>
      </c>
      <c r="D765" s="210">
        <v>250</v>
      </c>
      <c r="E765" s="205" t="s">
        <v>295</v>
      </c>
      <c r="F765" s="201" t="s">
        <v>373</v>
      </c>
      <c r="G765" s="202">
        <f>VLOOKUP(E765,Belimo!$A:$B,2,FALSE)</f>
        <v>1246</v>
      </c>
      <c r="H765" s="202">
        <f>VLOOKUP("H680S",Belimo!$A:$B,2,FALSE)</f>
        <v>1306</v>
      </c>
      <c r="I765" s="203">
        <f t="shared" ref="I765:I774" si="69">G765+H765</f>
        <v>2552</v>
      </c>
      <c r="J765" s="204">
        <f t="shared" si="68"/>
        <v>206660.96000000002</v>
      </c>
    </row>
    <row r="766" spans="1:10" x14ac:dyDescent="0.3">
      <c r="A766" s="347"/>
      <c r="B766" s="348"/>
      <c r="C766" s="210" t="s">
        <v>745</v>
      </c>
      <c r="D766" s="210">
        <v>250</v>
      </c>
      <c r="E766" s="205" t="s">
        <v>374</v>
      </c>
      <c r="F766" s="201" t="s">
        <v>666</v>
      </c>
      <c r="G766" s="202">
        <f>VLOOKUP(E766,Belimo!$A:$B,2,FALSE)</f>
        <v>1243</v>
      </c>
      <c r="H766" s="202">
        <f>VLOOKUP("H680S",Belimo!$A:$B,2,FALSE)</f>
        <v>1306</v>
      </c>
      <c r="I766" s="203">
        <f t="shared" si="69"/>
        <v>2549</v>
      </c>
      <c r="J766" s="204">
        <f t="shared" si="68"/>
        <v>206418.02000000002</v>
      </c>
    </row>
    <row r="767" spans="1:10" ht="30" x14ac:dyDescent="0.3">
      <c r="A767" s="347"/>
      <c r="B767" s="348"/>
      <c r="C767" s="210" t="s">
        <v>745</v>
      </c>
      <c r="D767" s="210">
        <v>250</v>
      </c>
      <c r="E767" s="205" t="s">
        <v>298</v>
      </c>
      <c r="F767" s="201" t="s">
        <v>668</v>
      </c>
      <c r="G767" s="202">
        <f>VLOOKUP(E767,Belimo!$A:$B,2,FALSE)</f>
        <v>1305</v>
      </c>
      <c r="H767" s="202">
        <f>VLOOKUP("H680S",Belimo!$A:$B,2,FALSE)</f>
        <v>1306</v>
      </c>
      <c r="I767" s="203">
        <f t="shared" si="69"/>
        <v>2611</v>
      </c>
      <c r="J767" s="204">
        <f t="shared" si="68"/>
        <v>211438.78</v>
      </c>
    </row>
    <row r="768" spans="1:10" ht="30" x14ac:dyDescent="0.3">
      <c r="A768" s="347"/>
      <c r="B768" s="348"/>
      <c r="C768" s="210" t="s">
        <v>745</v>
      </c>
      <c r="D768" s="210">
        <v>250</v>
      </c>
      <c r="E768" s="205" t="s">
        <v>297</v>
      </c>
      <c r="F768" s="201" t="s">
        <v>669</v>
      </c>
      <c r="G768" s="202">
        <f>VLOOKUP(E768,Belimo!$A:$B,2,FALSE)</f>
        <v>1305</v>
      </c>
      <c r="H768" s="202">
        <f>VLOOKUP("H680S",Belimo!$A:$B,2,FALSE)</f>
        <v>1306</v>
      </c>
      <c r="I768" s="203">
        <f t="shared" si="69"/>
        <v>2611</v>
      </c>
      <c r="J768" s="204">
        <f t="shared" si="68"/>
        <v>211438.78</v>
      </c>
    </row>
    <row r="769" spans="1:10" x14ac:dyDescent="0.3">
      <c r="A769" s="347"/>
      <c r="B769" s="348"/>
      <c r="C769" s="210" t="s">
        <v>745</v>
      </c>
      <c r="D769" s="210">
        <v>350</v>
      </c>
      <c r="E769" s="205" t="s">
        <v>302</v>
      </c>
      <c r="F769" s="201" t="s">
        <v>699</v>
      </c>
      <c r="G769" s="202">
        <f>VLOOKUP(E769,Belimo!$A:$B,2,FALSE)</f>
        <v>790</v>
      </c>
      <c r="H769" s="202">
        <f>VLOOKUP("H680S",Belimo!$A:$B,2,FALSE)</f>
        <v>1306</v>
      </c>
      <c r="I769" s="203">
        <f t="shared" si="69"/>
        <v>2096</v>
      </c>
      <c r="J769" s="204">
        <f t="shared" si="68"/>
        <v>169734.08000000002</v>
      </c>
    </row>
    <row r="770" spans="1:10" x14ac:dyDescent="0.3">
      <c r="A770" s="347"/>
      <c r="B770" s="348"/>
      <c r="C770" s="210" t="s">
        <v>745</v>
      </c>
      <c r="D770" s="210">
        <v>350</v>
      </c>
      <c r="E770" s="205" t="s">
        <v>300</v>
      </c>
      <c r="F770" s="201" t="s">
        <v>698</v>
      </c>
      <c r="G770" s="202">
        <f>VLOOKUP(E770,Belimo!$A:$B,2,FALSE)</f>
        <v>790</v>
      </c>
      <c r="H770" s="202">
        <f>VLOOKUP("H680S",Belimo!$A:$B,2,FALSE)</f>
        <v>1306</v>
      </c>
      <c r="I770" s="203">
        <f t="shared" si="69"/>
        <v>2096</v>
      </c>
      <c r="J770" s="204">
        <f t="shared" si="68"/>
        <v>169734.08000000002</v>
      </c>
    </row>
    <row r="771" spans="1:10" x14ac:dyDescent="0.3">
      <c r="A771" s="347"/>
      <c r="B771" s="348"/>
      <c r="C771" s="210" t="s">
        <v>745</v>
      </c>
      <c r="D771" s="210">
        <v>350</v>
      </c>
      <c r="E771" s="205" t="s">
        <v>306</v>
      </c>
      <c r="F771" s="201" t="s">
        <v>661</v>
      </c>
      <c r="G771" s="202">
        <f>VLOOKUP(E771,Belimo!$A:$B,2,FALSE)</f>
        <v>840</v>
      </c>
      <c r="H771" s="202">
        <f>VLOOKUP("H680S",Belimo!$A:$B,2,FALSE)</f>
        <v>1306</v>
      </c>
      <c r="I771" s="203">
        <f t="shared" si="69"/>
        <v>2146</v>
      </c>
      <c r="J771" s="204">
        <f t="shared" si="68"/>
        <v>173783.08000000002</v>
      </c>
    </row>
    <row r="772" spans="1:10" x14ac:dyDescent="0.3">
      <c r="A772" s="347"/>
      <c r="B772" s="348"/>
      <c r="C772" s="210" t="s">
        <v>745</v>
      </c>
      <c r="D772" s="210">
        <v>350</v>
      </c>
      <c r="E772" s="205" t="s">
        <v>304</v>
      </c>
      <c r="F772" s="201" t="s">
        <v>662</v>
      </c>
      <c r="G772" s="202">
        <f>VLOOKUP(E772,Belimo!$A:$B,2,FALSE)</f>
        <v>840</v>
      </c>
      <c r="H772" s="202">
        <f>VLOOKUP("H680S",Belimo!$A:$B,2,FALSE)</f>
        <v>1306</v>
      </c>
      <c r="I772" s="203">
        <f t="shared" si="69"/>
        <v>2146</v>
      </c>
      <c r="J772" s="204">
        <f t="shared" si="68"/>
        <v>173783.08000000002</v>
      </c>
    </row>
    <row r="773" spans="1:10" x14ac:dyDescent="0.3">
      <c r="A773" s="362"/>
      <c r="B773" s="363"/>
      <c r="C773" s="210" t="s">
        <v>745</v>
      </c>
      <c r="D773" s="212">
        <v>700</v>
      </c>
      <c r="E773" s="205" t="s">
        <v>313</v>
      </c>
      <c r="F773" s="201" t="s">
        <v>661</v>
      </c>
      <c r="G773" s="202">
        <f>VLOOKUP(E773,Belimo!$A:$B,2,FALSE)</f>
        <v>1088</v>
      </c>
      <c r="H773" s="202">
        <f>VLOOKUP("H680S",Belimo!$A:$B,2,FALSE)</f>
        <v>1306</v>
      </c>
      <c r="I773" s="203">
        <f t="shared" si="69"/>
        <v>2394</v>
      </c>
      <c r="J773" s="204">
        <f t="shared" si="68"/>
        <v>193866.12</v>
      </c>
    </row>
    <row r="774" spans="1:10" x14ac:dyDescent="0.3">
      <c r="A774" s="362"/>
      <c r="B774" s="363"/>
      <c r="C774" s="210" t="s">
        <v>745</v>
      </c>
      <c r="D774" s="212">
        <v>700</v>
      </c>
      <c r="E774" s="200" t="s">
        <v>311</v>
      </c>
      <c r="F774" s="201" t="s">
        <v>662</v>
      </c>
      <c r="G774" s="202">
        <f>VLOOKUP(E774,Belimo!$A:$B,2,FALSE)</f>
        <v>1088</v>
      </c>
      <c r="H774" s="202">
        <f>VLOOKUP("H680S",Belimo!$A:$B,2,FALSE)</f>
        <v>1306</v>
      </c>
      <c r="I774" s="203">
        <f t="shared" si="69"/>
        <v>2394</v>
      </c>
      <c r="J774" s="204">
        <f t="shared" si="68"/>
        <v>193866.12</v>
      </c>
    </row>
    <row r="775" spans="1:10" ht="15.75" x14ac:dyDescent="0.3">
      <c r="A775" s="335" t="s">
        <v>702</v>
      </c>
      <c r="B775" s="336"/>
      <c r="C775" s="336"/>
      <c r="D775" s="336"/>
      <c r="E775" s="336"/>
      <c r="F775" s="336"/>
      <c r="G775" s="336"/>
      <c r="H775" s="336"/>
      <c r="I775" s="336"/>
      <c r="J775" s="337"/>
    </row>
    <row r="776" spans="1:10" x14ac:dyDescent="0.3">
      <c r="A776" s="347" t="s">
        <v>746</v>
      </c>
      <c r="B776" s="348">
        <v>145</v>
      </c>
      <c r="C776" s="210" t="s">
        <v>746</v>
      </c>
      <c r="D776" s="210">
        <v>150</v>
      </c>
      <c r="E776" s="205" t="s">
        <v>295</v>
      </c>
      <c r="F776" s="201" t="s">
        <v>373</v>
      </c>
      <c r="G776" s="202">
        <f>VLOOKUP(E776,Belimo!$A:$B,2,FALSE)</f>
        <v>1246</v>
      </c>
      <c r="H776" s="202">
        <f>VLOOKUP("H6100S",Belimo!$A:$B,2,FALSE)</f>
        <v>1567</v>
      </c>
      <c r="I776" s="203">
        <f t="shared" ref="I776:I785" si="70">G776+H776</f>
        <v>2813</v>
      </c>
      <c r="J776" s="204">
        <f t="shared" si="68"/>
        <v>227796.74000000002</v>
      </c>
    </row>
    <row r="777" spans="1:10" x14ac:dyDescent="0.3">
      <c r="A777" s="347"/>
      <c r="B777" s="348"/>
      <c r="C777" s="210" t="s">
        <v>746</v>
      </c>
      <c r="D777" s="210">
        <v>150</v>
      </c>
      <c r="E777" s="205" t="s">
        <v>374</v>
      </c>
      <c r="F777" s="201" t="s">
        <v>666</v>
      </c>
      <c r="G777" s="202">
        <f>VLOOKUP(E777,Belimo!$A:$B,2,FALSE)</f>
        <v>1243</v>
      </c>
      <c r="H777" s="202">
        <f>VLOOKUP("H6100S",Belimo!$A:$B,2,FALSE)</f>
        <v>1567</v>
      </c>
      <c r="I777" s="203">
        <f t="shared" si="70"/>
        <v>2810</v>
      </c>
      <c r="J777" s="204">
        <f t="shared" si="68"/>
        <v>227553.80000000002</v>
      </c>
    </row>
    <row r="778" spans="1:10" ht="30" x14ac:dyDescent="0.3">
      <c r="A778" s="347"/>
      <c r="B778" s="348"/>
      <c r="C778" s="210" t="s">
        <v>746</v>
      </c>
      <c r="D778" s="210">
        <v>150</v>
      </c>
      <c r="E778" s="205" t="s">
        <v>298</v>
      </c>
      <c r="F778" s="201" t="s">
        <v>668</v>
      </c>
      <c r="G778" s="202">
        <f>VLOOKUP(E778,Belimo!$A:$B,2,FALSE)</f>
        <v>1305</v>
      </c>
      <c r="H778" s="202">
        <f>VLOOKUP("H6100S",Belimo!$A:$B,2,FALSE)</f>
        <v>1567</v>
      </c>
      <c r="I778" s="203">
        <f t="shared" si="70"/>
        <v>2872</v>
      </c>
      <c r="J778" s="204">
        <f t="shared" si="68"/>
        <v>232574.56</v>
      </c>
    </row>
    <row r="779" spans="1:10" ht="30" x14ac:dyDescent="0.3">
      <c r="A779" s="347"/>
      <c r="B779" s="348"/>
      <c r="C779" s="210" t="s">
        <v>746</v>
      </c>
      <c r="D779" s="210">
        <v>150</v>
      </c>
      <c r="E779" s="205" t="s">
        <v>297</v>
      </c>
      <c r="F779" s="201" t="s">
        <v>669</v>
      </c>
      <c r="G779" s="202">
        <f>VLOOKUP(E779,Belimo!$A:$B,2,FALSE)</f>
        <v>1305</v>
      </c>
      <c r="H779" s="202">
        <f>VLOOKUP("H6100S",Belimo!$A:$B,2,FALSE)</f>
        <v>1567</v>
      </c>
      <c r="I779" s="203">
        <f t="shared" si="70"/>
        <v>2872</v>
      </c>
      <c r="J779" s="204">
        <f t="shared" si="68"/>
        <v>232574.56</v>
      </c>
    </row>
    <row r="780" spans="1:10" x14ac:dyDescent="0.3">
      <c r="A780" s="347"/>
      <c r="B780" s="348"/>
      <c r="C780" s="210" t="s">
        <v>746</v>
      </c>
      <c r="D780" s="210">
        <v>200</v>
      </c>
      <c r="E780" s="205" t="s">
        <v>302</v>
      </c>
      <c r="F780" s="201" t="s">
        <v>699</v>
      </c>
      <c r="G780" s="202">
        <f>VLOOKUP(E780,Belimo!$A:$B,2,FALSE)</f>
        <v>790</v>
      </c>
      <c r="H780" s="202">
        <f>VLOOKUP("H6100S",Belimo!$A:$B,2,FALSE)</f>
        <v>1567</v>
      </c>
      <c r="I780" s="203">
        <f t="shared" si="70"/>
        <v>2357</v>
      </c>
      <c r="J780" s="204">
        <f t="shared" si="68"/>
        <v>190869.86000000002</v>
      </c>
    </row>
    <row r="781" spans="1:10" x14ac:dyDescent="0.3">
      <c r="A781" s="347"/>
      <c r="B781" s="348"/>
      <c r="C781" s="210" t="s">
        <v>746</v>
      </c>
      <c r="D781" s="210">
        <v>200</v>
      </c>
      <c r="E781" s="205" t="s">
        <v>300</v>
      </c>
      <c r="F781" s="201" t="s">
        <v>698</v>
      </c>
      <c r="G781" s="202">
        <f>VLOOKUP(E781,Belimo!$A:$B,2,FALSE)</f>
        <v>790</v>
      </c>
      <c r="H781" s="202">
        <f>VLOOKUP("H6100S",Belimo!$A:$B,2,FALSE)</f>
        <v>1567</v>
      </c>
      <c r="I781" s="203">
        <f t="shared" si="70"/>
        <v>2357</v>
      </c>
      <c r="J781" s="204">
        <f t="shared" si="68"/>
        <v>190869.86000000002</v>
      </c>
    </row>
    <row r="782" spans="1:10" x14ac:dyDescent="0.3">
      <c r="A782" s="347"/>
      <c r="B782" s="348"/>
      <c r="C782" s="210" t="s">
        <v>746</v>
      </c>
      <c r="D782" s="210">
        <v>200</v>
      </c>
      <c r="E782" s="205" t="s">
        <v>306</v>
      </c>
      <c r="F782" s="201" t="s">
        <v>661</v>
      </c>
      <c r="G782" s="202">
        <f>VLOOKUP(E782,Belimo!$A:$B,2,FALSE)</f>
        <v>840</v>
      </c>
      <c r="H782" s="202">
        <f>VLOOKUP("H6100S",Belimo!$A:$B,2,FALSE)</f>
        <v>1567</v>
      </c>
      <c r="I782" s="203">
        <f t="shared" si="70"/>
        <v>2407</v>
      </c>
      <c r="J782" s="204">
        <f t="shared" si="68"/>
        <v>194918.86000000002</v>
      </c>
    </row>
    <row r="783" spans="1:10" x14ac:dyDescent="0.3">
      <c r="A783" s="347"/>
      <c r="B783" s="348"/>
      <c r="C783" s="210" t="s">
        <v>746</v>
      </c>
      <c r="D783" s="210">
        <v>200</v>
      </c>
      <c r="E783" s="205" t="s">
        <v>304</v>
      </c>
      <c r="F783" s="201" t="s">
        <v>662</v>
      </c>
      <c r="G783" s="202">
        <f>VLOOKUP(E783,Belimo!$A:$B,2,FALSE)</f>
        <v>840</v>
      </c>
      <c r="H783" s="202">
        <f>VLOOKUP("H6100S",Belimo!$A:$B,2,FALSE)</f>
        <v>1567</v>
      </c>
      <c r="I783" s="203">
        <f t="shared" si="70"/>
        <v>2407</v>
      </c>
      <c r="J783" s="204">
        <f t="shared" si="68"/>
        <v>194918.86000000002</v>
      </c>
    </row>
    <row r="784" spans="1:10" x14ac:dyDescent="0.3">
      <c r="A784" s="362"/>
      <c r="B784" s="363"/>
      <c r="C784" s="210" t="s">
        <v>746</v>
      </c>
      <c r="D784" s="212">
        <v>450</v>
      </c>
      <c r="E784" s="205" t="s">
        <v>313</v>
      </c>
      <c r="F784" s="201" t="s">
        <v>661</v>
      </c>
      <c r="G784" s="202">
        <f>VLOOKUP(E784,Belimo!$A:$B,2,FALSE)</f>
        <v>1088</v>
      </c>
      <c r="H784" s="202">
        <f>VLOOKUP("H6100S",Belimo!$A:$B,2,FALSE)</f>
        <v>1567</v>
      </c>
      <c r="I784" s="203">
        <f t="shared" si="70"/>
        <v>2655</v>
      </c>
      <c r="J784" s="204">
        <f t="shared" si="68"/>
        <v>215001.90000000002</v>
      </c>
    </row>
    <row r="785" spans="1:10" x14ac:dyDescent="0.3">
      <c r="A785" s="362"/>
      <c r="B785" s="363"/>
      <c r="C785" s="210" t="s">
        <v>746</v>
      </c>
      <c r="D785" s="212">
        <v>450</v>
      </c>
      <c r="E785" s="200" t="s">
        <v>311</v>
      </c>
      <c r="F785" s="201" t="s">
        <v>662</v>
      </c>
      <c r="G785" s="202">
        <f>VLOOKUP(E785,Belimo!$A:$B,2,FALSE)</f>
        <v>1088</v>
      </c>
      <c r="H785" s="202">
        <f>VLOOKUP("H6100S",Belimo!$A:$B,2,FALSE)</f>
        <v>1567</v>
      </c>
      <c r="I785" s="203">
        <f t="shared" si="70"/>
        <v>2655</v>
      </c>
      <c r="J785" s="204">
        <f t="shared" si="68"/>
        <v>215001.90000000002</v>
      </c>
    </row>
    <row r="786" spans="1:10" ht="15.75" x14ac:dyDescent="0.3">
      <c r="A786" s="335" t="s">
        <v>703</v>
      </c>
      <c r="B786" s="336"/>
      <c r="C786" s="336"/>
      <c r="D786" s="336"/>
      <c r="E786" s="336"/>
      <c r="F786" s="336"/>
      <c r="G786" s="336"/>
      <c r="H786" s="336"/>
      <c r="I786" s="336"/>
      <c r="J786" s="337"/>
    </row>
    <row r="787" spans="1:10" x14ac:dyDescent="0.3">
      <c r="A787" s="347" t="s">
        <v>747</v>
      </c>
      <c r="B787" s="348">
        <v>220</v>
      </c>
      <c r="C787" s="210" t="s">
        <v>747</v>
      </c>
      <c r="D787" s="210">
        <v>110</v>
      </c>
      <c r="E787" s="205" t="s">
        <v>302</v>
      </c>
      <c r="F787" s="201" t="s">
        <v>699</v>
      </c>
      <c r="G787" s="202">
        <f>VLOOKUP(E787,Belimo!$A:$B,2,FALSE)</f>
        <v>790</v>
      </c>
      <c r="H787" s="202">
        <f>VLOOKUP("H6125S",Belimo!$A:$B,2,FALSE)</f>
        <v>2625</v>
      </c>
      <c r="I787" s="213">
        <f t="shared" ref="I787:I792" si="71">G787+H787</f>
        <v>3415</v>
      </c>
      <c r="J787" s="204">
        <f t="shared" si="68"/>
        <v>276546.7</v>
      </c>
    </row>
    <row r="788" spans="1:10" x14ac:dyDescent="0.3">
      <c r="A788" s="347"/>
      <c r="B788" s="348"/>
      <c r="C788" s="210" t="s">
        <v>747</v>
      </c>
      <c r="D788" s="210">
        <v>110</v>
      </c>
      <c r="E788" s="205" t="s">
        <v>300</v>
      </c>
      <c r="F788" s="201" t="s">
        <v>698</v>
      </c>
      <c r="G788" s="202">
        <f>VLOOKUP(E788,Belimo!$A:$B,2,FALSE)</f>
        <v>790</v>
      </c>
      <c r="H788" s="202">
        <f>VLOOKUP("H6125S",Belimo!$A:$B,2,FALSE)</f>
        <v>2625</v>
      </c>
      <c r="I788" s="203">
        <f t="shared" si="71"/>
        <v>3415</v>
      </c>
      <c r="J788" s="204">
        <f t="shared" si="68"/>
        <v>276546.7</v>
      </c>
    </row>
    <row r="789" spans="1:10" x14ac:dyDescent="0.3">
      <c r="A789" s="347"/>
      <c r="B789" s="348"/>
      <c r="C789" s="210" t="s">
        <v>747</v>
      </c>
      <c r="D789" s="210">
        <v>110</v>
      </c>
      <c r="E789" s="205" t="s">
        <v>306</v>
      </c>
      <c r="F789" s="201" t="s">
        <v>661</v>
      </c>
      <c r="G789" s="202">
        <f>VLOOKUP(E789,Belimo!$A:$B,2,FALSE)</f>
        <v>840</v>
      </c>
      <c r="H789" s="202">
        <f>VLOOKUP("H6125S",Belimo!$A:$B,2,FALSE)</f>
        <v>2625</v>
      </c>
      <c r="I789" s="203">
        <f t="shared" si="71"/>
        <v>3465</v>
      </c>
      <c r="J789" s="204">
        <f t="shared" si="68"/>
        <v>280595.7</v>
      </c>
    </row>
    <row r="790" spans="1:10" x14ac:dyDescent="0.3">
      <c r="A790" s="347"/>
      <c r="B790" s="348"/>
      <c r="C790" s="210" t="s">
        <v>747</v>
      </c>
      <c r="D790" s="210">
        <v>110</v>
      </c>
      <c r="E790" s="205" t="s">
        <v>304</v>
      </c>
      <c r="F790" s="201" t="s">
        <v>662</v>
      </c>
      <c r="G790" s="202">
        <f>VLOOKUP(E790,Belimo!$A:$B,2,FALSE)</f>
        <v>840</v>
      </c>
      <c r="H790" s="202">
        <f>VLOOKUP("H6125S",Belimo!$A:$B,2,FALSE)</f>
        <v>2625</v>
      </c>
      <c r="I790" s="203">
        <f t="shared" si="71"/>
        <v>3465</v>
      </c>
      <c r="J790" s="204">
        <f t="shared" si="68"/>
        <v>280595.7</v>
      </c>
    </row>
    <row r="791" spans="1:10" x14ac:dyDescent="0.3">
      <c r="A791" s="362"/>
      <c r="B791" s="363"/>
      <c r="C791" s="210" t="s">
        <v>747</v>
      </c>
      <c r="D791" s="212">
        <v>250</v>
      </c>
      <c r="E791" s="205" t="s">
        <v>313</v>
      </c>
      <c r="F791" s="201" t="s">
        <v>661</v>
      </c>
      <c r="G791" s="202">
        <f>VLOOKUP(E791,Belimo!$A:$B,2,FALSE)</f>
        <v>1088</v>
      </c>
      <c r="H791" s="202">
        <f>VLOOKUP("H6125S",Belimo!$A:$B,2,FALSE)</f>
        <v>2625</v>
      </c>
      <c r="I791" s="203">
        <f t="shared" si="71"/>
        <v>3713</v>
      </c>
      <c r="J791" s="204">
        <f t="shared" si="68"/>
        <v>300678.74</v>
      </c>
    </row>
    <row r="792" spans="1:10" x14ac:dyDescent="0.3">
      <c r="A792" s="362"/>
      <c r="B792" s="363"/>
      <c r="C792" s="210" t="s">
        <v>747</v>
      </c>
      <c r="D792" s="212">
        <v>250</v>
      </c>
      <c r="E792" s="200" t="s">
        <v>311</v>
      </c>
      <c r="F792" s="201" t="s">
        <v>662</v>
      </c>
      <c r="G792" s="202">
        <f>VLOOKUP(E792,Belimo!$A:$B,2,FALSE)</f>
        <v>1088</v>
      </c>
      <c r="H792" s="202">
        <f>VLOOKUP("H6125S",Belimo!$A:$B,2,FALSE)</f>
        <v>2625</v>
      </c>
      <c r="I792" s="203">
        <f t="shared" si="71"/>
        <v>3713</v>
      </c>
      <c r="J792" s="204">
        <f t="shared" si="68"/>
        <v>300678.74</v>
      </c>
    </row>
    <row r="793" spans="1:10" ht="15.75" x14ac:dyDescent="0.3">
      <c r="A793" s="335" t="s">
        <v>704</v>
      </c>
      <c r="B793" s="336"/>
      <c r="C793" s="336"/>
      <c r="D793" s="336"/>
      <c r="E793" s="336"/>
      <c r="F793" s="336"/>
      <c r="G793" s="336"/>
      <c r="H793" s="336"/>
      <c r="I793" s="336"/>
      <c r="J793" s="337"/>
    </row>
    <row r="794" spans="1:10" x14ac:dyDescent="0.3">
      <c r="A794" s="347" t="s">
        <v>748</v>
      </c>
      <c r="B794" s="348">
        <v>320</v>
      </c>
      <c r="C794" s="210" t="s">
        <v>748</v>
      </c>
      <c r="D794" s="210">
        <v>70</v>
      </c>
      <c r="E794" s="205" t="s">
        <v>302</v>
      </c>
      <c r="F794" s="201" t="s">
        <v>699</v>
      </c>
      <c r="G794" s="202">
        <f>VLOOKUP(E794,Belimo!$A:$B,2,FALSE)</f>
        <v>790</v>
      </c>
      <c r="H794" s="202">
        <f>VLOOKUP("H6150S",Belimo!$A:$B,2,FALSE)</f>
        <v>3270</v>
      </c>
      <c r="I794" s="213">
        <f t="shared" ref="I794:I799" si="72">G794+H794</f>
        <v>4060</v>
      </c>
      <c r="J794" s="204">
        <f t="shared" si="68"/>
        <v>328778.8</v>
      </c>
    </row>
    <row r="795" spans="1:10" x14ac:dyDescent="0.3">
      <c r="A795" s="347"/>
      <c r="B795" s="348"/>
      <c r="C795" s="210" t="s">
        <v>748</v>
      </c>
      <c r="D795" s="210">
        <v>70</v>
      </c>
      <c r="E795" s="205" t="s">
        <v>300</v>
      </c>
      <c r="F795" s="201" t="s">
        <v>698</v>
      </c>
      <c r="G795" s="202">
        <f>VLOOKUP(E795,Belimo!$A:$B,2,FALSE)</f>
        <v>790</v>
      </c>
      <c r="H795" s="202">
        <f>VLOOKUP("H6150S",Belimo!$A:$B,2,FALSE)</f>
        <v>3270</v>
      </c>
      <c r="I795" s="203">
        <f t="shared" si="72"/>
        <v>4060</v>
      </c>
      <c r="J795" s="204">
        <f t="shared" si="68"/>
        <v>328778.8</v>
      </c>
    </row>
    <row r="796" spans="1:10" x14ac:dyDescent="0.3">
      <c r="A796" s="347"/>
      <c r="B796" s="348"/>
      <c r="C796" s="210" t="s">
        <v>748</v>
      </c>
      <c r="D796" s="210">
        <v>70</v>
      </c>
      <c r="E796" s="205" t="s">
        <v>306</v>
      </c>
      <c r="F796" s="201" t="s">
        <v>661</v>
      </c>
      <c r="G796" s="202">
        <f>VLOOKUP(E796,Belimo!$A:$B,2,FALSE)</f>
        <v>840</v>
      </c>
      <c r="H796" s="202">
        <f>VLOOKUP("H6150S",Belimo!$A:$B,2,FALSE)</f>
        <v>3270</v>
      </c>
      <c r="I796" s="203">
        <f t="shared" si="72"/>
        <v>4110</v>
      </c>
      <c r="J796" s="204">
        <f t="shared" si="68"/>
        <v>332827.8</v>
      </c>
    </row>
    <row r="797" spans="1:10" x14ac:dyDescent="0.3">
      <c r="A797" s="347"/>
      <c r="B797" s="348"/>
      <c r="C797" s="210" t="s">
        <v>748</v>
      </c>
      <c r="D797" s="210">
        <v>70</v>
      </c>
      <c r="E797" s="205" t="s">
        <v>304</v>
      </c>
      <c r="F797" s="201" t="s">
        <v>662</v>
      </c>
      <c r="G797" s="202">
        <f>VLOOKUP(E797,Belimo!$A:$B,2,FALSE)</f>
        <v>840</v>
      </c>
      <c r="H797" s="202">
        <f>VLOOKUP("H6150S",Belimo!$A:$B,2,FALSE)</f>
        <v>3270</v>
      </c>
      <c r="I797" s="203">
        <f t="shared" si="72"/>
        <v>4110</v>
      </c>
      <c r="J797" s="204">
        <f t="shared" si="68"/>
        <v>332827.8</v>
      </c>
    </row>
    <row r="798" spans="1:10" x14ac:dyDescent="0.3">
      <c r="A798" s="362"/>
      <c r="B798" s="363"/>
      <c r="C798" s="210" t="s">
        <v>748</v>
      </c>
      <c r="D798" s="212">
        <v>180</v>
      </c>
      <c r="E798" s="205" t="s">
        <v>313</v>
      </c>
      <c r="F798" s="201" t="s">
        <v>661</v>
      </c>
      <c r="G798" s="202">
        <f>VLOOKUP(E798,Belimo!$A:$B,2,FALSE)</f>
        <v>1088</v>
      </c>
      <c r="H798" s="202">
        <f>VLOOKUP("H6150S",Belimo!$A:$B,2,FALSE)</f>
        <v>3270</v>
      </c>
      <c r="I798" s="203">
        <f t="shared" si="72"/>
        <v>4358</v>
      </c>
      <c r="J798" s="204">
        <f t="shared" si="68"/>
        <v>352910.84</v>
      </c>
    </row>
    <row r="799" spans="1:10" x14ac:dyDescent="0.3">
      <c r="A799" s="362"/>
      <c r="B799" s="363"/>
      <c r="C799" s="210" t="s">
        <v>748</v>
      </c>
      <c r="D799" s="212">
        <v>180</v>
      </c>
      <c r="E799" s="200" t="s">
        <v>311</v>
      </c>
      <c r="F799" s="201" t="s">
        <v>662</v>
      </c>
      <c r="G799" s="202">
        <f>VLOOKUP(E799,Belimo!$A:$B,2,FALSE)</f>
        <v>1088</v>
      </c>
      <c r="H799" s="202">
        <f>VLOOKUP("H6150S",Belimo!$A:$B,2,FALSE)</f>
        <v>3270</v>
      </c>
      <c r="I799" s="203">
        <f t="shared" si="72"/>
        <v>4358</v>
      </c>
      <c r="J799" s="204">
        <f t="shared" si="68"/>
        <v>352910.84</v>
      </c>
    </row>
    <row r="800" spans="1:10" ht="52.5" customHeight="1" x14ac:dyDescent="0.3">
      <c r="A800" s="332" t="s">
        <v>912</v>
      </c>
      <c r="B800" s="333"/>
      <c r="C800" s="333"/>
      <c r="D800" s="333"/>
      <c r="E800" s="333"/>
      <c r="F800" s="333"/>
      <c r="G800" s="333"/>
      <c r="H800" s="333"/>
      <c r="I800" s="333"/>
      <c r="J800" s="334"/>
    </row>
    <row r="801" spans="1:10" ht="15.75" x14ac:dyDescent="0.3">
      <c r="A801" s="335" t="s">
        <v>395</v>
      </c>
      <c r="B801" s="336"/>
      <c r="C801" s="336"/>
      <c r="D801" s="336"/>
      <c r="E801" s="336"/>
      <c r="F801" s="336"/>
      <c r="G801" s="336"/>
      <c r="H801" s="336"/>
      <c r="I801" s="336"/>
      <c r="J801" s="337"/>
    </row>
    <row r="802" spans="1:10" x14ac:dyDescent="0.3">
      <c r="A802" s="338" t="s">
        <v>172</v>
      </c>
      <c r="B802" s="339">
        <v>25</v>
      </c>
      <c r="C802" s="206" t="s">
        <v>172</v>
      </c>
      <c r="D802" s="210">
        <v>1000</v>
      </c>
      <c r="E802" s="205" t="s">
        <v>670</v>
      </c>
      <c r="F802" s="201" t="s">
        <v>699</v>
      </c>
      <c r="G802" s="202">
        <f>VLOOKUP(E802,Belimo!$A:$B,2,FALSE)</f>
        <v>393</v>
      </c>
      <c r="H802" s="202">
        <f>VLOOKUP("H640SP",Belimo!$A:$B,2,FALSE)</f>
        <v>1828</v>
      </c>
      <c r="I802" s="214">
        <f t="shared" ref="I802:I810" si="73">G802+H802</f>
        <v>2221</v>
      </c>
      <c r="J802" s="204">
        <f t="shared" si="68"/>
        <v>179856.58000000002</v>
      </c>
    </row>
    <row r="803" spans="1:10" x14ac:dyDescent="0.3">
      <c r="A803" s="338"/>
      <c r="B803" s="339"/>
      <c r="C803" s="206" t="s">
        <v>172</v>
      </c>
      <c r="D803" s="210">
        <v>1000</v>
      </c>
      <c r="E803" s="205" t="s">
        <v>671</v>
      </c>
      <c r="F803" s="201" t="s">
        <v>698</v>
      </c>
      <c r="G803" s="202">
        <f>VLOOKUP(E803,Belimo!$A:$B,2,FALSE)</f>
        <v>393</v>
      </c>
      <c r="H803" s="202">
        <f>VLOOKUP("H640SP",Belimo!$A:$B,2,FALSE)</f>
        <v>1828</v>
      </c>
      <c r="I803" s="203">
        <f t="shared" si="73"/>
        <v>2221</v>
      </c>
      <c r="J803" s="204">
        <f t="shared" si="68"/>
        <v>179856.58000000002</v>
      </c>
    </row>
    <row r="804" spans="1:10" x14ac:dyDescent="0.3">
      <c r="A804" s="338"/>
      <c r="B804" s="339"/>
      <c r="C804" s="206" t="s">
        <v>172</v>
      </c>
      <c r="D804" s="210">
        <v>1000</v>
      </c>
      <c r="E804" s="205" t="s">
        <v>663</v>
      </c>
      <c r="F804" s="201" t="s">
        <v>664</v>
      </c>
      <c r="G804" s="202">
        <f>VLOOKUP(E804,Belimo!$A:$B,2,FALSE)</f>
        <v>419</v>
      </c>
      <c r="H804" s="202">
        <f>VLOOKUP("H640SP",Belimo!$A:$B,2,FALSE)</f>
        <v>1828</v>
      </c>
      <c r="I804" s="203">
        <f t="shared" si="73"/>
        <v>2247</v>
      </c>
      <c r="J804" s="204">
        <f t="shared" si="68"/>
        <v>181962.06</v>
      </c>
    </row>
    <row r="805" spans="1:10" x14ac:dyDescent="0.3">
      <c r="A805" s="338"/>
      <c r="B805" s="339"/>
      <c r="C805" s="206" t="s">
        <v>172</v>
      </c>
      <c r="D805" s="210">
        <v>1000</v>
      </c>
      <c r="E805" s="205" t="s">
        <v>672</v>
      </c>
      <c r="F805" s="201" t="s">
        <v>661</v>
      </c>
      <c r="G805" s="202">
        <f>VLOOKUP(E805,Belimo!$A:$B,2,FALSE)</f>
        <v>415</v>
      </c>
      <c r="H805" s="202">
        <f>VLOOKUP("H640SP",Belimo!$A:$B,2,FALSE)</f>
        <v>1828</v>
      </c>
      <c r="I805" s="203">
        <f t="shared" si="73"/>
        <v>2243</v>
      </c>
      <c r="J805" s="204">
        <f t="shared" si="68"/>
        <v>181638.14</v>
      </c>
    </row>
    <row r="806" spans="1:10" x14ac:dyDescent="0.3">
      <c r="A806" s="338"/>
      <c r="B806" s="339"/>
      <c r="C806" s="206" t="s">
        <v>172</v>
      </c>
      <c r="D806" s="210">
        <v>1000</v>
      </c>
      <c r="E806" s="205" t="s">
        <v>673</v>
      </c>
      <c r="F806" s="201" t="s">
        <v>662</v>
      </c>
      <c r="G806" s="202">
        <f>VLOOKUP(E806,Belimo!$A:$B,2,FALSE)</f>
        <v>415</v>
      </c>
      <c r="H806" s="202">
        <f>VLOOKUP("H640SP",Belimo!$A:$B,2,FALSE)</f>
        <v>1828</v>
      </c>
      <c r="I806" s="203">
        <f t="shared" si="73"/>
        <v>2243</v>
      </c>
      <c r="J806" s="204">
        <f t="shared" si="68"/>
        <v>181638.14</v>
      </c>
    </row>
    <row r="807" spans="1:10" x14ac:dyDescent="0.3">
      <c r="A807" s="338"/>
      <c r="B807" s="339"/>
      <c r="C807" s="206" t="s">
        <v>172</v>
      </c>
      <c r="D807" s="210">
        <v>1000</v>
      </c>
      <c r="E807" s="205" t="s">
        <v>665</v>
      </c>
      <c r="F807" s="201" t="s">
        <v>666</v>
      </c>
      <c r="G807" s="202">
        <f>VLOOKUP(E807,Belimo!$A:$B,2,FALSE)</f>
        <v>620</v>
      </c>
      <c r="H807" s="202">
        <f>VLOOKUP("H640SP",Belimo!$A:$B,2,FALSE)</f>
        <v>1828</v>
      </c>
      <c r="I807" s="203">
        <f t="shared" si="73"/>
        <v>2448</v>
      </c>
      <c r="J807" s="204">
        <f t="shared" si="68"/>
        <v>198239.04</v>
      </c>
    </row>
    <row r="808" spans="1:10" x14ac:dyDescent="0.3">
      <c r="A808" s="338"/>
      <c r="B808" s="339"/>
      <c r="C808" s="206" t="s">
        <v>172</v>
      </c>
      <c r="D808" s="210">
        <v>1000</v>
      </c>
      <c r="E808" s="205" t="s">
        <v>95</v>
      </c>
      <c r="F808" s="201" t="s">
        <v>667</v>
      </c>
      <c r="G808" s="202">
        <f>VLOOKUP(E808,Belimo!$A:$B,2,FALSE)</f>
        <v>636</v>
      </c>
      <c r="H808" s="202">
        <f>VLOOKUP("H640SP",Belimo!$A:$B,2,FALSE)</f>
        <v>1828</v>
      </c>
      <c r="I808" s="203">
        <f t="shared" si="73"/>
        <v>2464</v>
      </c>
      <c r="J808" s="204">
        <f t="shared" si="68"/>
        <v>199534.72</v>
      </c>
    </row>
    <row r="809" spans="1:10" ht="30" x14ac:dyDescent="0.3">
      <c r="A809" s="338"/>
      <c r="B809" s="339"/>
      <c r="C809" s="206" t="s">
        <v>172</v>
      </c>
      <c r="D809" s="210">
        <v>1000</v>
      </c>
      <c r="E809" s="205" t="s">
        <v>98</v>
      </c>
      <c r="F809" s="201" t="s">
        <v>668</v>
      </c>
      <c r="G809" s="202">
        <f>VLOOKUP(E809,Belimo!$A:$B,2,FALSE)</f>
        <v>665</v>
      </c>
      <c r="H809" s="202">
        <f>VLOOKUP("H640SP",Belimo!$A:$B,2,FALSE)</f>
        <v>1828</v>
      </c>
      <c r="I809" s="203">
        <f t="shared" si="73"/>
        <v>2493</v>
      </c>
      <c r="J809" s="204">
        <f t="shared" si="68"/>
        <v>201883.14</v>
      </c>
    </row>
    <row r="810" spans="1:10" ht="30" x14ac:dyDescent="0.3">
      <c r="A810" s="338"/>
      <c r="B810" s="339"/>
      <c r="C810" s="206" t="s">
        <v>172</v>
      </c>
      <c r="D810" s="210">
        <v>1000</v>
      </c>
      <c r="E810" s="205" t="s">
        <v>97</v>
      </c>
      <c r="F810" s="201" t="s">
        <v>669</v>
      </c>
      <c r="G810" s="202">
        <f>VLOOKUP(E810,Belimo!$A:$B,2,FALSE)</f>
        <v>665</v>
      </c>
      <c r="H810" s="202">
        <f>VLOOKUP("H640SP",Belimo!$A:$B,2,FALSE)</f>
        <v>1828</v>
      </c>
      <c r="I810" s="203">
        <f t="shared" si="73"/>
        <v>2493</v>
      </c>
      <c r="J810" s="204">
        <f t="shared" si="68"/>
        <v>201883.14</v>
      </c>
    </row>
    <row r="811" spans="1:10" ht="15.75" x14ac:dyDescent="0.3">
      <c r="A811" s="329" t="s">
        <v>396</v>
      </c>
      <c r="B811" s="330"/>
      <c r="C811" s="330"/>
      <c r="D811" s="330"/>
      <c r="E811" s="330"/>
      <c r="F811" s="330"/>
      <c r="G811" s="330"/>
      <c r="H811" s="330"/>
      <c r="I811" s="330"/>
      <c r="J811" s="331"/>
    </row>
    <row r="812" spans="1:10" x14ac:dyDescent="0.3">
      <c r="A812" s="338" t="s">
        <v>173</v>
      </c>
      <c r="B812" s="339">
        <v>40</v>
      </c>
      <c r="C812" s="206" t="s">
        <v>173</v>
      </c>
      <c r="D812" s="210">
        <v>1000</v>
      </c>
      <c r="E812" s="205" t="s">
        <v>670</v>
      </c>
      <c r="F812" s="201" t="s">
        <v>699</v>
      </c>
      <c r="G812" s="202">
        <f>VLOOKUP(E812,Belimo!$A:$B,2,FALSE)</f>
        <v>393</v>
      </c>
      <c r="H812" s="202">
        <f>VLOOKUP("H650SP",Belimo!$A:$B,2,FALSE)</f>
        <v>2306</v>
      </c>
      <c r="I812" s="214">
        <f t="shared" ref="I812:I820" si="74">G812+H812</f>
        <v>2699</v>
      </c>
      <c r="J812" s="204">
        <f t="shared" si="68"/>
        <v>218565.02000000002</v>
      </c>
    </row>
    <row r="813" spans="1:10" x14ac:dyDescent="0.3">
      <c r="A813" s="338"/>
      <c r="B813" s="339"/>
      <c r="C813" s="206" t="s">
        <v>173</v>
      </c>
      <c r="D813" s="210">
        <v>1000</v>
      </c>
      <c r="E813" s="205" t="s">
        <v>671</v>
      </c>
      <c r="F813" s="201" t="s">
        <v>698</v>
      </c>
      <c r="G813" s="202">
        <f>VLOOKUP(E813,Belimo!$A:$B,2,FALSE)</f>
        <v>393</v>
      </c>
      <c r="H813" s="202">
        <f>VLOOKUP("H650SP",Belimo!$A:$B,2,FALSE)</f>
        <v>2306</v>
      </c>
      <c r="I813" s="203">
        <f t="shared" si="74"/>
        <v>2699</v>
      </c>
      <c r="J813" s="204">
        <f t="shared" si="68"/>
        <v>218565.02000000002</v>
      </c>
    </row>
    <row r="814" spans="1:10" x14ac:dyDescent="0.3">
      <c r="A814" s="338"/>
      <c r="B814" s="339"/>
      <c r="C814" s="206" t="s">
        <v>173</v>
      </c>
      <c r="D814" s="210">
        <v>1000</v>
      </c>
      <c r="E814" s="205" t="s">
        <v>663</v>
      </c>
      <c r="F814" s="201" t="s">
        <v>664</v>
      </c>
      <c r="G814" s="202">
        <f>VLOOKUP(E814,Belimo!$A:$B,2,FALSE)</f>
        <v>419</v>
      </c>
      <c r="H814" s="202">
        <f>VLOOKUP("H650SP",Belimo!$A:$B,2,FALSE)</f>
        <v>2306</v>
      </c>
      <c r="I814" s="203">
        <f t="shared" si="74"/>
        <v>2725</v>
      </c>
      <c r="J814" s="204">
        <f t="shared" si="68"/>
        <v>220670.5</v>
      </c>
    </row>
    <row r="815" spans="1:10" x14ac:dyDescent="0.3">
      <c r="A815" s="338"/>
      <c r="B815" s="339"/>
      <c r="C815" s="206" t="s">
        <v>173</v>
      </c>
      <c r="D815" s="210">
        <v>1000</v>
      </c>
      <c r="E815" s="205" t="s">
        <v>672</v>
      </c>
      <c r="F815" s="201" t="s">
        <v>661</v>
      </c>
      <c r="G815" s="202">
        <f>VLOOKUP(E815,Belimo!$A:$B,2,FALSE)</f>
        <v>415</v>
      </c>
      <c r="H815" s="202">
        <f>VLOOKUP("H650SP",Belimo!$A:$B,2,FALSE)</f>
        <v>2306</v>
      </c>
      <c r="I815" s="203">
        <f t="shared" si="74"/>
        <v>2721</v>
      </c>
      <c r="J815" s="204">
        <f t="shared" si="68"/>
        <v>220346.58000000002</v>
      </c>
    </row>
    <row r="816" spans="1:10" x14ac:dyDescent="0.3">
      <c r="A816" s="338"/>
      <c r="B816" s="339"/>
      <c r="C816" s="206" t="s">
        <v>173</v>
      </c>
      <c r="D816" s="210">
        <v>1000</v>
      </c>
      <c r="E816" s="205" t="s">
        <v>673</v>
      </c>
      <c r="F816" s="201" t="s">
        <v>662</v>
      </c>
      <c r="G816" s="202">
        <f>VLOOKUP(E816,Belimo!$A:$B,2,FALSE)</f>
        <v>415</v>
      </c>
      <c r="H816" s="202">
        <f>VLOOKUP("H650SP",Belimo!$A:$B,2,FALSE)</f>
        <v>2306</v>
      </c>
      <c r="I816" s="203">
        <f t="shared" si="74"/>
        <v>2721</v>
      </c>
      <c r="J816" s="204">
        <f t="shared" si="68"/>
        <v>220346.58000000002</v>
      </c>
    </row>
    <row r="817" spans="1:10" x14ac:dyDescent="0.3">
      <c r="A817" s="338"/>
      <c r="B817" s="339"/>
      <c r="C817" s="206" t="s">
        <v>173</v>
      </c>
      <c r="D817" s="210">
        <v>1000</v>
      </c>
      <c r="E817" s="205" t="s">
        <v>665</v>
      </c>
      <c r="F817" s="201" t="s">
        <v>666</v>
      </c>
      <c r="G817" s="202">
        <f>VLOOKUP(E817,Belimo!$A:$B,2,FALSE)</f>
        <v>620</v>
      </c>
      <c r="H817" s="202">
        <f>VLOOKUP("H650SP",Belimo!$A:$B,2,FALSE)</f>
        <v>2306</v>
      </c>
      <c r="I817" s="203">
        <f t="shared" si="74"/>
        <v>2926</v>
      </c>
      <c r="J817" s="204">
        <f t="shared" si="68"/>
        <v>236947.48</v>
      </c>
    </row>
    <row r="818" spans="1:10" x14ac:dyDescent="0.3">
      <c r="A818" s="338"/>
      <c r="B818" s="339"/>
      <c r="C818" s="206" t="s">
        <v>173</v>
      </c>
      <c r="D818" s="210">
        <v>1000</v>
      </c>
      <c r="E818" s="205" t="s">
        <v>95</v>
      </c>
      <c r="F818" s="201" t="s">
        <v>667</v>
      </c>
      <c r="G818" s="202">
        <f>VLOOKUP(E818,Belimo!$A:$B,2,FALSE)</f>
        <v>636</v>
      </c>
      <c r="H818" s="202">
        <f>VLOOKUP("H650SP",Belimo!$A:$B,2,FALSE)</f>
        <v>2306</v>
      </c>
      <c r="I818" s="203">
        <f t="shared" si="74"/>
        <v>2942</v>
      </c>
      <c r="J818" s="204">
        <f t="shared" ref="J818:J880" si="75">$I$7*I818</f>
        <v>238243.16</v>
      </c>
    </row>
    <row r="819" spans="1:10" ht="30" x14ac:dyDescent="0.3">
      <c r="A819" s="338"/>
      <c r="B819" s="339"/>
      <c r="C819" s="206" t="s">
        <v>173</v>
      </c>
      <c r="D819" s="210">
        <v>1000</v>
      </c>
      <c r="E819" s="205" t="s">
        <v>98</v>
      </c>
      <c r="F819" s="201" t="s">
        <v>668</v>
      </c>
      <c r="G819" s="202">
        <f>VLOOKUP(E819,Belimo!$A:$B,2,FALSE)</f>
        <v>665</v>
      </c>
      <c r="H819" s="202">
        <f>VLOOKUP("H650SP",Belimo!$A:$B,2,FALSE)</f>
        <v>2306</v>
      </c>
      <c r="I819" s="203">
        <f t="shared" si="74"/>
        <v>2971</v>
      </c>
      <c r="J819" s="204">
        <f t="shared" si="75"/>
        <v>240591.58000000002</v>
      </c>
    </row>
    <row r="820" spans="1:10" ht="30" x14ac:dyDescent="0.3">
      <c r="A820" s="338"/>
      <c r="B820" s="339"/>
      <c r="C820" s="206" t="s">
        <v>173</v>
      </c>
      <c r="D820" s="210">
        <v>1000</v>
      </c>
      <c r="E820" s="205" t="s">
        <v>97</v>
      </c>
      <c r="F820" s="201" t="s">
        <v>669</v>
      </c>
      <c r="G820" s="202">
        <f>VLOOKUP(E820,Belimo!$A:$B,2,FALSE)</f>
        <v>665</v>
      </c>
      <c r="H820" s="202">
        <f>VLOOKUP("H650SP",Belimo!$A:$B,2,FALSE)</f>
        <v>2306</v>
      </c>
      <c r="I820" s="203">
        <f t="shared" si="74"/>
        <v>2971</v>
      </c>
      <c r="J820" s="204">
        <f t="shared" si="75"/>
        <v>240591.58000000002</v>
      </c>
    </row>
    <row r="821" spans="1:10" ht="15.75" x14ac:dyDescent="0.3">
      <c r="A821" s="329" t="s">
        <v>700</v>
      </c>
      <c r="B821" s="330"/>
      <c r="C821" s="330"/>
      <c r="D821" s="330"/>
      <c r="E821" s="330"/>
      <c r="F821" s="330"/>
      <c r="G821" s="330"/>
      <c r="H821" s="330"/>
      <c r="I821" s="330"/>
      <c r="J821" s="331"/>
    </row>
    <row r="822" spans="1:10" x14ac:dyDescent="0.3">
      <c r="A822" s="338" t="s">
        <v>174</v>
      </c>
      <c r="B822" s="339">
        <v>58</v>
      </c>
      <c r="C822" s="206" t="s">
        <v>174</v>
      </c>
      <c r="D822" s="210">
        <v>1000</v>
      </c>
      <c r="E822" s="205" t="s">
        <v>670</v>
      </c>
      <c r="F822" s="201" t="s">
        <v>699</v>
      </c>
      <c r="G822" s="202">
        <f>VLOOKUP(E822,Belimo!$A:$B,2,FALSE)</f>
        <v>393</v>
      </c>
      <c r="H822" s="202">
        <f>VLOOKUP("H664SP",Belimo!$A:$B,2,FALSE)</f>
        <v>3014</v>
      </c>
      <c r="I822" s="214">
        <f t="shared" ref="I822:I830" si="76">G822+H822</f>
        <v>3407</v>
      </c>
      <c r="J822" s="204">
        <f t="shared" si="75"/>
        <v>275898.86</v>
      </c>
    </row>
    <row r="823" spans="1:10" x14ac:dyDescent="0.3">
      <c r="A823" s="338"/>
      <c r="B823" s="339"/>
      <c r="C823" s="206" t="s">
        <v>174</v>
      </c>
      <c r="D823" s="210">
        <v>1000</v>
      </c>
      <c r="E823" s="205" t="s">
        <v>671</v>
      </c>
      <c r="F823" s="201" t="s">
        <v>698</v>
      </c>
      <c r="G823" s="202">
        <f>VLOOKUP(E823,Belimo!$A:$B,2,FALSE)</f>
        <v>393</v>
      </c>
      <c r="H823" s="202">
        <f>VLOOKUP("H664SP",Belimo!$A:$B,2,FALSE)</f>
        <v>3014</v>
      </c>
      <c r="I823" s="203">
        <f t="shared" si="76"/>
        <v>3407</v>
      </c>
      <c r="J823" s="204">
        <f t="shared" si="75"/>
        <v>275898.86</v>
      </c>
    </row>
    <row r="824" spans="1:10" x14ac:dyDescent="0.3">
      <c r="A824" s="338"/>
      <c r="B824" s="339"/>
      <c r="C824" s="206" t="s">
        <v>174</v>
      </c>
      <c r="D824" s="210">
        <v>1000</v>
      </c>
      <c r="E824" s="205" t="s">
        <v>663</v>
      </c>
      <c r="F824" s="201" t="s">
        <v>664</v>
      </c>
      <c r="G824" s="202">
        <f>VLOOKUP(E824,Belimo!$A:$B,2,FALSE)</f>
        <v>419</v>
      </c>
      <c r="H824" s="202">
        <f>VLOOKUP("H664SP",Belimo!$A:$B,2,FALSE)</f>
        <v>3014</v>
      </c>
      <c r="I824" s="203">
        <f t="shared" si="76"/>
        <v>3433</v>
      </c>
      <c r="J824" s="204">
        <f t="shared" si="75"/>
        <v>278004.34000000003</v>
      </c>
    </row>
    <row r="825" spans="1:10" x14ac:dyDescent="0.3">
      <c r="A825" s="338"/>
      <c r="B825" s="339"/>
      <c r="C825" s="206" t="s">
        <v>174</v>
      </c>
      <c r="D825" s="210">
        <v>1000</v>
      </c>
      <c r="E825" s="205" t="s">
        <v>672</v>
      </c>
      <c r="F825" s="201" t="s">
        <v>661</v>
      </c>
      <c r="G825" s="202">
        <f>VLOOKUP(E825,Belimo!$A:$B,2,FALSE)</f>
        <v>415</v>
      </c>
      <c r="H825" s="202">
        <f>VLOOKUP("H664SP",Belimo!$A:$B,2,FALSE)</f>
        <v>3014</v>
      </c>
      <c r="I825" s="203">
        <f t="shared" si="76"/>
        <v>3429</v>
      </c>
      <c r="J825" s="204">
        <f t="shared" si="75"/>
        <v>277680.42000000004</v>
      </c>
    </row>
    <row r="826" spans="1:10" x14ac:dyDescent="0.3">
      <c r="A826" s="338"/>
      <c r="B826" s="339"/>
      <c r="C826" s="206" t="s">
        <v>174</v>
      </c>
      <c r="D826" s="210">
        <v>1000</v>
      </c>
      <c r="E826" s="205" t="s">
        <v>673</v>
      </c>
      <c r="F826" s="201" t="s">
        <v>662</v>
      </c>
      <c r="G826" s="202">
        <f>VLOOKUP(E826,Belimo!$A:$B,2,FALSE)</f>
        <v>415</v>
      </c>
      <c r="H826" s="202">
        <f>VLOOKUP("H664SP",Belimo!$A:$B,2,FALSE)</f>
        <v>3014</v>
      </c>
      <c r="I826" s="203">
        <f t="shared" si="76"/>
        <v>3429</v>
      </c>
      <c r="J826" s="204">
        <f t="shared" si="75"/>
        <v>277680.42000000004</v>
      </c>
    </row>
    <row r="827" spans="1:10" x14ac:dyDescent="0.3">
      <c r="A827" s="338"/>
      <c r="B827" s="339"/>
      <c r="C827" s="206" t="s">
        <v>174</v>
      </c>
      <c r="D827" s="210">
        <v>1000</v>
      </c>
      <c r="E827" s="205" t="s">
        <v>665</v>
      </c>
      <c r="F827" s="201" t="s">
        <v>666</v>
      </c>
      <c r="G827" s="202">
        <f>VLOOKUP(E827,Belimo!$A:$B,2,FALSE)</f>
        <v>620</v>
      </c>
      <c r="H827" s="202">
        <f>VLOOKUP("H664SP",Belimo!$A:$B,2,FALSE)</f>
        <v>3014</v>
      </c>
      <c r="I827" s="203">
        <f t="shared" si="76"/>
        <v>3634</v>
      </c>
      <c r="J827" s="204">
        <f t="shared" si="75"/>
        <v>294281.32</v>
      </c>
    </row>
    <row r="828" spans="1:10" x14ac:dyDescent="0.3">
      <c r="A828" s="338"/>
      <c r="B828" s="339"/>
      <c r="C828" s="206" t="s">
        <v>174</v>
      </c>
      <c r="D828" s="210">
        <v>1000</v>
      </c>
      <c r="E828" s="205" t="s">
        <v>95</v>
      </c>
      <c r="F828" s="201" t="s">
        <v>667</v>
      </c>
      <c r="G828" s="202">
        <f>VLOOKUP(E828,Belimo!$A:$B,2,FALSE)</f>
        <v>636</v>
      </c>
      <c r="H828" s="202">
        <f>VLOOKUP("H664SP",Belimo!$A:$B,2,FALSE)</f>
        <v>3014</v>
      </c>
      <c r="I828" s="203">
        <f t="shared" si="76"/>
        <v>3650</v>
      </c>
      <c r="J828" s="204">
        <f t="shared" si="75"/>
        <v>295577</v>
      </c>
    </row>
    <row r="829" spans="1:10" ht="30" x14ac:dyDescent="0.3">
      <c r="A829" s="338"/>
      <c r="B829" s="339"/>
      <c r="C829" s="206" t="s">
        <v>174</v>
      </c>
      <c r="D829" s="210">
        <v>1000</v>
      </c>
      <c r="E829" s="205" t="s">
        <v>98</v>
      </c>
      <c r="F829" s="201" t="s">
        <v>668</v>
      </c>
      <c r="G829" s="202">
        <f>VLOOKUP(E829,Belimo!$A:$B,2,FALSE)</f>
        <v>665</v>
      </c>
      <c r="H829" s="202">
        <f>VLOOKUP("H664SP",Belimo!$A:$B,2,FALSE)</f>
        <v>3014</v>
      </c>
      <c r="I829" s="203">
        <f t="shared" si="76"/>
        <v>3679</v>
      </c>
      <c r="J829" s="204">
        <f t="shared" si="75"/>
        <v>297925.42000000004</v>
      </c>
    </row>
    <row r="830" spans="1:10" ht="30" x14ac:dyDescent="0.3">
      <c r="A830" s="338"/>
      <c r="B830" s="339"/>
      <c r="C830" s="206" t="s">
        <v>174</v>
      </c>
      <c r="D830" s="210">
        <v>1000</v>
      </c>
      <c r="E830" s="205" t="s">
        <v>97</v>
      </c>
      <c r="F830" s="201" t="s">
        <v>669</v>
      </c>
      <c r="G830" s="202">
        <f>VLOOKUP(E830,Belimo!$A:$B,2,FALSE)</f>
        <v>665</v>
      </c>
      <c r="H830" s="202">
        <f>VLOOKUP("H664SP",Belimo!$A:$B,2,FALSE)</f>
        <v>3014</v>
      </c>
      <c r="I830" s="203">
        <f t="shared" si="76"/>
        <v>3679</v>
      </c>
      <c r="J830" s="204">
        <f t="shared" si="75"/>
        <v>297925.42000000004</v>
      </c>
    </row>
    <row r="831" spans="1:10" ht="15.75" x14ac:dyDescent="0.3">
      <c r="A831" s="329" t="s">
        <v>701</v>
      </c>
      <c r="B831" s="330"/>
      <c r="C831" s="330"/>
      <c r="D831" s="330"/>
      <c r="E831" s="330"/>
      <c r="F831" s="330"/>
      <c r="G831" s="330"/>
      <c r="H831" s="330"/>
      <c r="I831" s="330"/>
      <c r="J831" s="331"/>
    </row>
    <row r="832" spans="1:10" x14ac:dyDescent="0.3">
      <c r="A832" s="338" t="s">
        <v>175</v>
      </c>
      <c r="B832" s="339">
        <v>90</v>
      </c>
      <c r="C832" s="206" t="s">
        <v>175</v>
      </c>
      <c r="D832" s="210">
        <v>1000</v>
      </c>
      <c r="E832" s="205" t="s">
        <v>670</v>
      </c>
      <c r="F832" s="201" t="s">
        <v>699</v>
      </c>
      <c r="G832" s="202">
        <f>VLOOKUP(E832,Belimo!$A:$B,2,FALSE)</f>
        <v>393</v>
      </c>
      <c r="H832" s="202">
        <f>VLOOKUP("H679SP",Belimo!$A:$B,2,FALSE)</f>
        <v>4141</v>
      </c>
      <c r="I832" s="214">
        <f t="shared" ref="I832:I840" si="77">G832+H832</f>
        <v>4534</v>
      </c>
      <c r="J832" s="204">
        <f t="shared" si="75"/>
        <v>367163.32</v>
      </c>
    </row>
    <row r="833" spans="1:10" x14ac:dyDescent="0.3">
      <c r="A833" s="338"/>
      <c r="B833" s="339"/>
      <c r="C833" s="206" t="s">
        <v>175</v>
      </c>
      <c r="D833" s="210">
        <v>1000</v>
      </c>
      <c r="E833" s="205" t="s">
        <v>671</v>
      </c>
      <c r="F833" s="201" t="s">
        <v>698</v>
      </c>
      <c r="G833" s="202">
        <f>VLOOKUP(E833,Belimo!$A:$B,2,FALSE)</f>
        <v>393</v>
      </c>
      <c r="H833" s="202">
        <f>VLOOKUP("H679SP",Belimo!$A:$B,2,FALSE)</f>
        <v>4141</v>
      </c>
      <c r="I833" s="203">
        <f t="shared" si="77"/>
        <v>4534</v>
      </c>
      <c r="J833" s="204">
        <f t="shared" si="75"/>
        <v>367163.32</v>
      </c>
    </row>
    <row r="834" spans="1:10" x14ac:dyDescent="0.3">
      <c r="A834" s="338"/>
      <c r="B834" s="339"/>
      <c r="C834" s="206" t="s">
        <v>175</v>
      </c>
      <c r="D834" s="210">
        <v>1000</v>
      </c>
      <c r="E834" s="205" t="s">
        <v>663</v>
      </c>
      <c r="F834" s="201" t="s">
        <v>664</v>
      </c>
      <c r="G834" s="202">
        <f>VLOOKUP(E834,Belimo!$A:$B,2,FALSE)</f>
        <v>419</v>
      </c>
      <c r="H834" s="202">
        <f>VLOOKUP("H679SP",Belimo!$A:$B,2,FALSE)</f>
        <v>4141</v>
      </c>
      <c r="I834" s="203">
        <f t="shared" si="77"/>
        <v>4560</v>
      </c>
      <c r="J834" s="204">
        <f t="shared" si="75"/>
        <v>369268.80000000005</v>
      </c>
    </row>
    <row r="835" spans="1:10" x14ac:dyDescent="0.3">
      <c r="A835" s="338"/>
      <c r="B835" s="339"/>
      <c r="C835" s="206" t="s">
        <v>175</v>
      </c>
      <c r="D835" s="210">
        <v>1000</v>
      </c>
      <c r="E835" s="205" t="s">
        <v>672</v>
      </c>
      <c r="F835" s="201" t="s">
        <v>661</v>
      </c>
      <c r="G835" s="202">
        <f>VLOOKUP(E835,Belimo!$A:$B,2,FALSE)</f>
        <v>415</v>
      </c>
      <c r="H835" s="202">
        <f>VLOOKUP("H679SP",Belimo!$A:$B,2,FALSE)</f>
        <v>4141</v>
      </c>
      <c r="I835" s="203">
        <f t="shared" si="77"/>
        <v>4556</v>
      </c>
      <c r="J835" s="204">
        <f t="shared" si="75"/>
        <v>368944.88</v>
      </c>
    </row>
    <row r="836" spans="1:10" x14ac:dyDescent="0.3">
      <c r="A836" s="338"/>
      <c r="B836" s="339"/>
      <c r="C836" s="206" t="s">
        <v>175</v>
      </c>
      <c r="D836" s="210">
        <v>1000</v>
      </c>
      <c r="E836" s="205" t="s">
        <v>673</v>
      </c>
      <c r="F836" s="201" t="s">
        <v>662</v>
      </c>
      <c r="G836" s="202">
        <f>VLOOKUP(E836,Belimo!$A:$B,2,FALSE)</f>
        <v>415</v>
      </c>
      <c r="H836" s="202">
        <f>VLOOKUP("H679SP",Belimo!$A:$B,2,FALSE)</f>
        <v>4141</v>
      </c>
      <c r="I836" s="203">
        <f t="shared" si="77"/>
        <v>4556</v>
      </c>
      <c r="J836" s="204">
        <f t="shared" si="75"/>
        <v>368944.88</v>
      </c>
    </row>
    <row r="837" spans="1:10" x14ac:dyDescent="0.3">
      <c r="A837" s="338"/>
      <c r="B837" s="339"/>
      <c r="C837" s="206" t="s">
        <v>175</v>
      </c>
      <c r="D837" s="210">
        <v>1000</v>
      </c>
      <c r="E837" s="205" t="s">
        <v>665</v>
      </c>
      <c r="F837" s="201" t="s">
        <v>666</v>
      </c>
      <c r="G837" s="202">
        <f>VLOOKUP(E837,Belimo!$A:$B,2,FALSE)</f>
        <v>620</v>
      </c>
      <c r="H837" s="202">
        <f>VLOOKUP("H679SP",Belimo!$A:$B,2,FALSE)</f>
        <v>4141</v>
      </c>
      <c r="I837" s="203">
        <f t="shared" si="77"/>
        <v>4761</v>
      </c>
      <c r="J837" s="204">
        <f t="shared" si="75"/>
        <v>385545.78</v>
      </c>
    </row>
    <row r="838" spans="1:10" x14ac:dyDescent="0.3">
      <c r="A838" s="338"/>
      <c r="B838" s="339"/>
      <c r="C838" s="206" t="s">
        <v>175</v>
      </c>
      <c r="D838" s="210">
        <v>1000</v>
      </c>
      <c r="E838" s="205" t="s">
        <v>95</v>
      </c>
      <c r="F838" s="201" t="s">
        <v>667</v>
      </c>
      <c r="G838" s="202">
        <f>VLOOKUP(E838,Belimo!$A:$B,2,FALSE)</f>
        <v>636</v>
      </c>
      <c r="H838" s="202">
        <f>VLOOKUP("H679SP",Belimo!$A:$B,2,FALSE)</f>
        <v>4141</v>
      </c>
      <c r="I838" s="203">
        <f t="shared" si="77"/>
        <v>4777</v>
      </c>
      <c r="J838" s="204">
        <f t="shared" si="75"/>
        <v>386841.46</v>
      </c>
    </row>
    <row r="839" spans="1:10" ht="30" x14ac:dyDescent="0.3">
      <c r="A839" s="338"/>
      <c r="B839" s="339"/>
      <c r="C839" s="206" t="s">
        <v>175</v>
      </c>
      <c r="D839" s="210">
        <v>1000</v>
      </c>
      <c r="E839" s="205" t="s">
        <v>98</v>
      </c>
      <c r="F839" s="201" t="s">
        <v>668</v>
      </c>
      <c r="G839" s="202">
        <f>VLOOKUP(E839,Belimo!$A:$B,2,FALSE)</f>
        <v>665</v>
      </c>
      <c r="H839" s="202">
        <f>VLOOKUP("H679SP",Belimo!$A:$B,2,FALSE)</f>
        <v>4141</v>
      </c>
      <c r="I839" s="203">
        <f t="shared" si="77"/>
        <v>4806</v>
      </c>
      <c r="J839" s="204">
        <f t="shared" si="75"/>
        <v>389189.88</v>
      </c>
    </row>
    <row r="840" spans="1:10" ht="30" x14ac:dyDescent="0.3">
      <c r="A840" s="338"/>
      <c r="B840" s="339"/>
      <c r="C840" s="206" t="s">
        <v>175</v>
      </c>
      <c r="D840" s="210">
        <v>1000</v>
      </c>
      <c r="E840" s="205" t="s">
        <v>97</v>
      </c>
      <c r="F840" s="201" t="s">
        <v>669</v>
      </c>
      <c r="G840" s="202">
        <f>VLOOKUP(E840,Belimo!$A:$B,2,FALSE)</f>
        <v>665</v>
      </c>
      <c r="H840" s="202">
        <f>VLOOKUP("H679SP",Belimo!$A:$B,2,FALSE)</f>
        <v>4141</v>
      </c>
      <c r="I840" s="203">
        <f t="shared" si="77"/>
        <v>4806</v>
      </c>
      <c r="J840" s="204">
        <f t="shared" si="75"/>
        <v>389189.88</v>
      </c>
    </row>
    <row r="841" spans="1:10" ht="15.75" x14ac:dyDescent="0.3">
      <c r="A841" s="329" t="s">
        <v>702</v>
      </c>
      <c r="B841" s="330"/>
      <c r="C841" s="330"/>
      <c r="D841" s="330"/>
      <c r="E841" s="330"/>
      <c r="F841" s="330"/>
      <c r="G841" s="330"/>
      <c r="H841" s="330"/>
      <c r="I841" s="330"/>
      <c r="J841" s="331"/>
    </row>
    <row r="842" spans="1:10" x14ac:dyDescent="0.3">
      <c r="A842" s="338" t="s">
        <v>176</v>
      </c>
      <c r="B842" s="339">
        <v>145</v>
      </c>
      <c r="C842" s="206" t="s">
        <v>176</v>
      </c>
      <c r="D842" s="210">
        <v>600</v>
      </c>
      <c r="E842" s="205" t="s">
        <v>295</v>
      </c>
      <c r="F842" s="201" t="s">
        <v>373</v>
      </c>
      <c r="G842" s="202">
        <f>VLOOKUP(E842,Belimo!$A:$B,2,FALSE)</f>
        <v>1246</v>
      </c>
      <c r="H842" s="202">
        <f>VLOOKUP("H6100SP",Belimo!$A:$B,2,FALSE)</f>
        <v>4420</v>
      </c>
      <c r="I842" s="203">
        <f t="shared" ref="I842:I849" si="78">G842+H842</f>
        <v>5666</v>
      </c>
      <c r="J842" s="204">
        <f t="shared" si="75"/>
        <v>458832.68000000005</v>
      </c>
    </row>
    <row r="843" spans="1:10" x14ac:dyDescent="0.3">
      <c r="A843" s="338"/>
      <c r="B843" s="339"/>
      <c r="C843" s="206" t="s">
        <v>176</v>
      </c>
      <c r="D843" s="210">
        <v>600</v>
      </c>
      <c r="E843" s="205" t="s">
        <v>374</v>
      </c>
      <c r="F843" s="201" t="s">
        <v>666</v>
      </c>
      <c r="G843" s="202">
        <f>VLOOKUP(E843,Belimo!$A:$B,2,FALSE)</f>
        <v>1243</v>
      </c>
      <c r="H843" s="202">
        <f>VLOOKUP("H6100SP",Belimo!$A:$B,2,FALSE)</f>
        <v>4420</v>
      </c>
      <c r="I843" s="203">
        <f t="shared" si="78"/>
        <v>5663</v>
      </c>
      <c r="J843" s="204">
        <f t="shared" si="75"/>
        <v>458589.74000000005</v>
      </c>
    </row>
    <row r="844" spans="1:10" ht="30" x14ac:dyDescent="0.3">
      <c r="A844" s="338"/>
      <c r="B844" s="339"/>
      <c r="C844" s="206" t="s">
        <v>176</v>
      </c>
      <c r="D844" s="210">
        <v>600</v>
      </c>
      <c r="E844" s="205" t="s">
        <v>298</v>
      </c>
      <c r="F844" s="201" t="s">
        <v>668</v>
      </c>
      <c r="G844" s="202">
        <f>VLOOKUP(E844,Belimo!$A:$B,2,FALSE)</f>
        <v>1305</v>
      </c>
      <c r="H844" s="202">
        <f>VLOOKUP("H6100SP",Belimo!$A:$B,2,FALSE)</f>
        <v>4420</v>
      </c>
      <c r="I844" s="203">
        <f t="shared" si="78"/>
        <v>5725</v>
      </c>
      <c r="J844" s="204">
        <f t="shared" si="75"/>
        <v>463610.5</v>
      </c>
    </row>
    <row r="845" spans="1:10" ht="30" x14ac:dyDescent="0.3">
      <c r="A845" s="338"/>
      <c r="B845" s="339"/>
      <c r="C845" s="206" t="s">
        <v>176</v>
      </c>
      <c r="D845" s="210">
        <v>600</v>
      </c>
      <c r="E845" s="205" t="s">
        <v>297</v>
      </c>
      <c r="F845" s="201" t="s">
        <v>669</v>
      </c>
      <c r="G845" s="202">
        <f>VLOOKUP(E845,Belimo!$A:$B,2,FALSE)</f>
        <v>1305</v>
      </c>
      <c r="H845" s="202">
        <f>VLOOKUP("H6100SP",Belimo!$A:$B,2,FALSE)</f>
        <v>4420</v>
      </c>
      <c r="I845" s="203">
        <f t="shared" si="78"/>
        <v>5725</v>
      </c>
      <c r="J845" s="204">
        <f t="shared" si="75"/>
        <v>463610.5</v>
      </c>
    </row>
    <row r="846" spans="1:10" x14ac:dyDescent="0.3">
      <c r="A846" s="338"/>
      <c r="B846" s="339"/>
      <c r="C846" s="206" t="s">
        <v>176</v>
      </c>
      <c r="D846" s="210">
        <v>600</v>
      </c>
      <c r="E846" s="205" t="s">
        <v>302</v>
      </c>
      <c r="F846" s="201" t="s">
        <v>699</v>
      </c>
      <c r="G846" s="202">
        <f>VLOOKUP(E846,Belimo!$A:$B,2,FALSE)</f>
        <v>790</v>
      </c>
      <c r="H846" s="202">
        <f>VLOOKUP("H6100SP",Belimo!$A:$B,2,FALSE)</f>
        <v>4420</v>
      </c>
      <c r="I846" s="203">
        <f t="shared" si="78"/>
        <v>5210</v>
      </c>
      <c r="J846" s="204">
        <f t="shared" si="75"/>
        <v>421905.80000000005</v>
      </c>
    </row>
    <row r="847" spans="1:10" x14ac:dyDescent="0.3">
      <c r="A847" s="338"/>
      <c r="B847" s="339"/>
      <c r="C847" s="206" t="s">
        <v>176</v>
      </c>
      <c r="D847" s="210">
        <v>600</v>
      </c>
      <c r="E847" s="205" t="s">
        <v>300</v>
      </c>
      <c r="F847" s="201" t="s">
        <v>698</v>
      </c>
      <c r="G847" s="202">
        <f>VLOOKUP(E847,Belimo!$A:$B,2,FALSE)</f>
        <v>790</v>
      </c>
      <c r="H847" s="202">
        <f>VLOOKUP("H6100SP",Belimo!$A:$B,2,FALSE)</f>
        <v>4420</v>
      </c>
      <c r="I847" s="203">
        <f t="shared" si="78"/>
        <v>5210</v>
      </c>
      <c r="J847" s="204">
        <f t="shared" si="75"/>
        <v>421905.80000000005</v>
      </c>
    </row>
    <row r="848" spans="1:10" x14ac:dyDescent="0.3">
      <c r="A848" s="345"/>
      <c r="B848" s="346"/>
      <c r="C848" s="206" t="s">
        <v>176</v>
      </c>
      <c r="D848" s="210">
        <v>600</v>
      </c>
      <c r="E848" s="205" t="s">
        <v>306</v>
      </c>
      <c r="F848" s="201" t="s">
        <v>661</v>
      </c>
      <c r="G848" s="202">
        <f>VLOOKUP(E848,Belimo!$A:$B,2,FALSE)</f>
        <v>840</v>
      </c>
      <c r="H848" s="202">
        <f>VLOOKUP("H6100SP",Belimo!$A:$B,2,FALSE)</f>
        <v>4420</v>
      </c>
      <c r="I848" s="203">
        <f t="shared" si="78"/>
        <v>5260</v>
      </c>
      <c r="J848" s="204">
        <f t="shared" si="75"/>
        <v>425954.80000000005</v>
      </c>
    </row>
    <row r="849" spans="1:10" x14ac:dyDescent="0.3">
      <c r="A849" s="345"/>
      <c r="B849" s="346"/>
      <c r="C849" s="206" t="s">
        <v>176</v>
      </c>
      <c r="D849" s="210">
        <v>600</v>
      </c>
      <c r="E849" s="205" t="s">
        <v>304</v>
      </c>
      <c r="F849" s="201" t="s">
        <v>662</v>
      </c>
      <c r="G849" s="202">
        <f>VLOOKUP(E849,Belimo!$A:$B,2,FALSE)</f>
        <v>840</v>
      </c>
      <c r="H849" s="202">
        <f>VLOOKUP("H6100SP",Belimo!$A:$B,2,FALSE)</f>
        <v>4420</v>
      </c>
      <c r="I849" s="203">
        <f t="shared" si="78"/>
        <v>5260</v>
      </c>
      <c r="J849" s="204">
        <f t="shared" si="75"/>
        <v>425954.80000000005</v>
      </c>
    </row>
    <row r="850" spans="1:10" ht="15.75" x14ac:dyDescent="0.3">
      <c r="A850" s="329" t="s">
        <v>703</v>
      </c>
      <c r="B850" s="330"/>
      <c r="C850" s="330"/>
      <c r="D850" s="330"/>
      <c r="E850" s="330"/>
      <c r="F850" s="330"/>
      <c r="G850" s="330"/>
      <c r="H850" s="330"/>
      <c r="I850" s="330"/>
      <c r="J850" s="331"/>
    </row>
    <row r="851" spans="1:10" x14ac:dyDescent="0.3">
      <c r="A851" s="338" t="s">
        <v>177</v>
      </c>
      <c r="B851" s="339">
        <v>220</v>
      </c>
      <c r="C851" s="206" t="s">
        <v>177</v>
      </c>
      <c r="D851" s="210">
        <v>600</v>
      </c>
      <c r="E851" s="205" t="s">
        <v>302</v>
      </c>
      <c r="F851" s="201" t="s">
        <v>699</v>
      </c>
      <c r="G851" s="202">
        <f>VLOOKUP(E851,Belimo!$A:$B,2,FALSE)</f>
        <v>790</v>
      </c>
      <c r="H851" s="202">
        <f>VLOOKUP("H6125SP",Belimo!$A:$B,2,FALSE)</f>
        <v>6891</v>
      </c>
      <c r="I851" s="203">
        <f>G851+H851</f>
        <v>7681</v>
      </c>
      <c r="J851" s="204">
        <f t="shared" si="75"/>
        <v>622007.38</v>
      </c>
    </row>
    <row r="852" spans="1:10" x14ac:dyDescent="0.3">
      <c r="A852" s="338"/>
      <c r="B852" s="339"/>
      <c r="C852" s="206" t="s">
        <v>177</v>
      </c>
      <c r="D852" s="210">
        <v>600</v>
      </c>
      <c r="E852" s="205" t="s">
        <v>300</v>
      </c>
      <c r="F852" s="201" t="s">
        <v>698</v>
      </c>
      <c r="G852" s="202">
        <f>VLOOKUP(E852,Belimo!$A:$B,2,FALSE)</f>
        <v>790</v>
      </c>
      <c r="H852" s="202">
        <f>VLOOKUP("H6125SP",Belimo!$A:$B,2,FALSE)</f>
        <v>6891</v>
      </c>
      <c r="I852" s="203">
        <f>G852+H852</f>
        <v>7681</v>
      </c>
      <c r="J852" s="204">
        <f t="shared" si="75"/>
        <v>622007.38</v>
      </c>
    </row>
    <row r="853" spans="1:10" x14ac:dyDescent="0.3">
      <c r="A853" s="345"/>
      <c r="B853" s="346"/>
      <c r="C853" s="206" t="s">
        <v>177</v>
      </c>
      <c r="D853" s="210">
        <v>600</v>
      </c>
      <c r="E853" s="205" t="s">
        <v>306</v>
      </c>
      <c r="F853" s="201" t="s">
        <v>661</v>
      </c>
      <c r="G853" s="202">
        <f>VLOOKUP(E853,Belimo!$A:$B,2,FALSE)</f>
        <v>840</v>
      </c>
      <c r="H853" s="202">
        <f>VLOOKUP("H6125SP",Belimo!$A:$B,2,FALSE)</f>
        <v>6891</v>
      </c>
      <c r="I853" s="203">
        <f>G853+H853</f>
        <v>7731</v>
      </c>
      <c r="J853" s="204">
        <f t="shared" si="75"/>
        <v>626056.38</v>
      </c>
    </row>
    <row r="854" spans="1:10" x14ac:dyDescent="0.3">
      <c r="A854" s="345"/>
      <c r="B854" s="346"/>
      <c r="C854" s="206" t="s">
        <v>177</v>
      </c>
      <c r="D854" s="210">
        <v>600</v>
      </c>
      <c r="E854" s="205" t="s">
        <v>304</v>
      </c>
      <c r="F854" s="201" t="s">
        <v>662</v>
      </c>
      <c r="G854" s="202">
        <f>VLOOKUP(E854,Belimo!$A:$B,2,FALSE)</f>
        <v>840</v>
      </c>
      <c r="H854" s="202">
        <f>VLOOKUP("H6125SP",Belimo!$A:$B,2,FALSE)</f>
        <v>6891</v>
      </c>
      <c r="I854" s="203">
        <f>G854+H854</f>
        <v>7731</v>
      </c>
      <c r="J854" s="204">
        <f t="shared" si="75"/>
        <v>626056.38</v>
      </c>
    </row>
    <row r="855" spans="1:10" ht="15.75" x14ac:dyDescent="0.3">
      <c r="A855" s="329" t="s">
        <v>704</v>
      </c>
      <c r="B855" s="330"/>
      <c r="C855" s="330"/>
      <c r="D855" s="330"/>
      <c r="E855" s="330"/>
      <c r="F855" s="330"/>
      <c r="G855" s="330"/>
      <c r="H855" s="330"/>
      <c r="I855" s="330"/>
      <c r="J855" s="331"/>
    </row>
    <row r="856" spans="1:10" x14ac:dyDescent="0.3">
      <c r="A856" s="338" t="s">
        <v>178</v>
      </c>
      <c r="B856" s="339">
        <v>320</v>
      </c>
      <c r="C856" s="206" t="s">
        <v>178</v>
      </c>
      <c r="D856" s="210">
        <v>600</v>
      </c>
      <c r="E856" s="205" t="s">
        <v>302</v>
      </c>
      <c r="F856" s="201" t="s">
        <v>699</v>
      </c>
      <c r="G856" s="202">
        <f>VLOOKUP(E856,Belimo!$A:$B,2,FALSE)</f>
        <v>790</v>
      </c>
      <c r="H856" s="202">
        <f>VLOOKUP("H6150SP",Belimo!$A:$B,2,FALSE)</f>
        <v>8879</v>
      </c>
      <c r="I856" s="203">
        <f>G856+H856</f>
        <v>9669</v>
      </c>
      <c r="J856" s="204">
        <f t="shared" si="75"/>
        <v>782995.62</v>
      </c>
    </row>
    <row r="857" spans="1:10" x14ac:dyDescent="0.3">
      <c r="A857" s="338"/>
      <c r="B857" s="339"/>
      <c r="C857" s="206" t="s">
        <v>178</v>
      </c>
      <c r="D857" s="210">
        <v>600</v>
      </c>
      <c r="E857" s="205" t="s">
        <v>300</v>
      </c>
      <c r="F857" s="201" t="s">
        <v>698</v>
      </c>
      <c r="G857" s="202">
        <f>VLOOKUP(E857,Belimo!$A:$B,2,FALSE)</f>
        <v>790</v>
      </c>
      <c r="H857" s="202">
        <f>VLOOKUP("H6150SP",Belimo!$A:$B,2,FALSE)</f>
        <v>8879</v>
      </c>
      <c r="I857" s="203">
        <f>G857+H857</f>
        <v>9669</v>
      </c>
      <c r="J857" s="204">
        <f t="shared" si="75"/>
        <v>782995.62</v>
      </c>
    </row>
    <row r="858" spans="1:10" x14ac:dyDescent="0.3">
      <c r="A858" s="345"/>
      <c r="B858" s="346"/>
      <c r="C858" s="206" t="s">
        <v>178</v>
      </c>
      <c r="D858" s="210">
        <v>600</v>
      </c>
      <c r="E858" s="205" t="s">
        <v>306</v>
      </c>
      <c r="F858" s="201" t="s">
        <v>661</v>
      </c>
      <c r="G858" s="202">
        <f>VLOOKUP(E858,Belimo!$A:$B,2,FALSE)</f>
        <v>840</v>
      </c>
      <c r="H858" s="202">
        <f>VLOOKUP("H6150SP",Belimo!$A:$B,2,FALSE)</f>
        <v>8879</v>
      </c>
      <c r="I858" s="203">
        <f>G858+H858</f>
        <v>9719</v>
      </c>
      <c r="J858" s="204">
        <f t="shared" si="75"/>
        <v>787044.62</v>
      </c>
    </row>
    <row r="859" spans="1:10" x14ac:dyDescent="0.3">
      <c r="A859" s="345"/>
      <c r="B859" s="346"/>
      <c r="C859" s="206" t="s">
        <v>178</v>
      </c>
      <c r="D859" s="210">
        <v>600</v>
      </c>
      <c r="E859" s="205" t="s">
        <v>304</v>
      </c>
      <c r="F859" s="201" t="s">
        <v>662</v>
      </c>
      <c r="G859" s="202">
        <f>VLOOKUP(E859,Belimo!$A:$B,2,FALSE)</f>
        <v>840</v>
      </c>
      <c r="H859" s="202">
        <f>VLOOKUP("H6150SP",Belimo!$A:$B,2,FALSE)</f>
        <v>8879</v>
      </c>
      <c r="I859" s="203">
        <f>G859+H859</f>
        <v>9719</v>
      </c>
      <c r="J859" s="204">
        <f t="shared" si="75"/>
        <v>787044.62</v>
      </c>
    </row>
    <row r="860" spans="1:10" ht="51.75" customHeight="1" x14ac:dyDescent="0.3">
      <c r="A860" s="332" t="s">
        <v>913</v>
      </c>
      <c r="B860" s="333"/>
      <c r="C860" s="333"/>
      <c r="D860" s="333"/>
      <c r="E860" s="333"/>
      <c r="F860" s="333"/>
      <c r="G860" s="333"/>
      <c r="H860" s="333"/>
      <c r="I860" s="333"/>
      <c r="J860" s="334"/>
    </row>
    <row r="861" spans="1:10" ht="15.75" x14ac:dyDescent="0.3">
      <c r="A861" s="335" t="s">
        <v>391</v>
      </c>
      <c r="B861" s="336"/>
      <c r="C861" s="336"/>
      <c r="D861" s="336"/>
      <c r="E861" s="336"/>
      <c r="F861" s="336"/>
      <c r="G861" s="336"/>
      <c r="H861" s="336"/>
      <c r="I861" s="336"/>
      <c r="J861" s="337"/>
    </row>
    <row r="862" spans="1:10" x14ac:dyDescent="0.3">
      <c r="A862" s="374" t="s">
        <v>1513</v>
      </c>
      <c r="B862" s="377" t="s">
        <v>1506</v>
      </c>
      <c r="C862" s="206" t="s">
        <v>153</v>
      </c>
      <c r="D862" s="210">
        <v>1000</v>
      </c>
      <c r="E862" s="200" t="s">
        <v>86</v>
      </c>
      <c r="F862" s="201" t="s">
        <v>699</v>
      </c>
      <c r="G862" s="202">
        <f>VLOOKUP(E862,Belimo!$A:$B,2,FALSE)</f>
        <v>296</v>
      </c>
      <c r="H862" s="202">
        <f>VLOOKUP("H6015XP4-S2",Belimo!$A:$B,2,FALSE)</f>
        <v>641</v>
      </c>
      <c r="I862" s="203">
        <f t="shared" ref="I862:I870" si="79">G862+H862</f>
        <v>937</v>
      </c>
      <c r="J862" s="204">
        <f t="shared" si="75"/>
        <v>75878.260000000009</v>
      </c>
    </row>
    <row r="863" spans="1:10" x14ac:dyDescent="0.3">
      <c r="A863" s="375"/>
      <c r="B863" s="378"/>
      <c r="C863" s="206" t="s">
        <v>153</v>
      </c>
      <c r="D863" s="210">
        <v>1000</v>
      </c>
      <c r="E863" s="205" t="s">
        <v>85</v>
      </c>
      <c r="F863" s="201" t="s">
        <v>698</v>
      </c>
      <c r="G863" s="202">
        <f>VLOOKUP(E863,Belimo!$A:$B,2,FALSE)</f>
        <v>296</v>
      </c>
      <c r="H863" s="202">
        <f>VLOOKUP("H6015XP4-S2",Belimo!$A:$B,2,FALSE)</f>
        <v>641</v>
      </c>
      <c r="I863" s="203">
        <f t="shared" si="79"/>
        <v>937</v>
      </c>
      <c r="J863" s="204">
        <f t="shared" si="75"/>
        <v>75878.260000000009</v>
      </c>
    </row>
    <row r="864" spans="1:10" x14ac:dyDescent="0.3">
      <c r="A864" s="375"/>
      <c r="B864" s="378"/>
      <c r="C864" s="206" t="s">
        <v>153</v>
      </c>
      <c r="D864" s="210">
        <v>1000</v>
      </c>
      <c r="E864" s="205" t="s">
        <v>90</v>
      </c>
      <c r="F864" s="201" t="s">
        <v>661</v>
      </c>
      <c r="G864" s="202">
        <f>VLOOKUP(E864,Belimo!$A:$B,2,FALSE)</f>
        <v>313</v>
      </c>
      <c r="H864" s="202">
        <f>VLOOKUP("H6015XP4-S2",Belimo!$A:$B,2,FALSE)</f>
        <v>641</v>
      </c>
      <c r="I864" s="203">
        <f t="shared" si="79"/>
        <v>954</v>
      </c>
      <c r="J864" s="204">
        <f t="shared" si="75"/>
        <v>77254.92</v>
      </c>
    </row>
    <row r="865" spans="1:10" x14ac:dyDescent="0.3">
      <c r="A865" s="375"/>
      <c r="B865" s="378"/>
      <c r="C865" s="206" t="s">
        <v>153</v>
      </c>
      <c r="D865" s="210">
        <v>1000</v>
      </c>
      <c r="E865" s="205" t="s">
        <v>88</v>
      </c>
      <c r="F865" s="201" t="s">
        <v>662</v>
      </c>
      <c r="G865" s="202">
        <f>VLOOKUP(E865,Belimo!$A:$B,2,FALSE)</f>
        <v>313</v>
      </c>
      <c r="H865" s="202">
        <f>VLOOKUP("H6015XP4-S2",Belimo!$A:$B,2,FALSE)</f>
        <v>641</v>
      </c>
      <c r="I865" s="203">
        <f t="shared" si="79"/>
        <v>954</v>
      </c>
      <c r="J865" s="204">
        <f t="shared" si="75"/>
        <v>77254.92</v>
      </c>
    </row>
    <row r="866" spans="1:10" x14ac:dyDescent="0.3">
      <c r="A866" s="375"/>
      <c r="B866" s="378"/>
      <c r="C866" s="206" t="s">
        <v>153</v>
      </c>
      <c r="D866" s="210">
        <v>1000</v>
      </c>
      <c r="E866" s="205" t="s">
        <v>663</v>
      </c>
      <c r="F866" s="201" t="s">
        <v>664</v>
      </c>
      <c r="G866" s="202">
        <f>VLOOKUP(E866,Belimo!$A:$B,2,FALSE)</f>
        <v>419</v>
      </c>
      <c r="H866" s="202">
        <f>VLOOKUP("H6015XP4-S2",Belimo!$A:$B,2,FALSE)</f>
        <v>641</v>
      </c>
      <c r="I866" s="203">
        <f t="shared" si="79"/>
        <v>1060</v>
      </c>
      <c r="J866" s="204">
        <f t="shared" si="75"/>
        <v>85838.8</v>
      </c>
    </row>
    <row r="867" spans="1:10" x14ac:dyDescent="0.3">
      <c r="A867" s="375"/>
      <c r="B867" s="378"/>
      <c r="C867" s="206" t="s">
        <v>153</v>
      </c>
      <c r="D867" s="210">
        <v>1000</v>
      </c>
      <c r="E867" s="205" t="s">
        <v>665</v>
      </c>
      <c r="F867" s="201" t="s">
        <v>666</v>
      </c>
      <c r="G867" s="202">
        <f>VLOOKUP(E867,Belimo!$A:$B,2,FALSE)</f>
        <v>620</v>
      </c>
      <c r="H867" s="202">
        <f>VLOOKUP("H6015XP4-S2",Belimo!$A:$B,2,FALSE)</f>
        <v>641</v>
      </c>
      <c r="I867" s="203">
        <f t="shared" si="79"/>
        <v>1261</v>
      </c>
      <c r="J867" s="204">
        <f t="shared" si="75"/>
        <v>102115.78</v>
      </c>
    </row>
    <row r="868" spans="1:10" x14ac:dyDescent="0.3">
      <c r="A868" s="375"/>
      <c r="B868" s="378"/>
      <c r="C868" s="206" t="s">
        <v>153</v>
      </c>
      <c r="D868" s="210">
        <v>1000</v>
      </c>
      <c r="E868" s="205" t="s">
        <v>95</v>
      </c>
      <c r="F868" s="201" t="s">
        <v>667</v>
      </c>
      <c r="G868" s="202">
        <f>VLOOKUP(E868,Belimo!$A:$B,2,FALSE)</f>
        <v>636</v>
      </c>
      <c r="H868" s="202">
        <f>VLOOKUP("H6015XP4-S2",Belimo!$A:$B,2,FALSE)</f>
        <v>641</v>
      </c>
      <c r="I868" s="203">
        <f t="shared" si="79"/>
        <v>1277</v>
      </c>
      <c r="J868" s="204">
        <f t="shared" si="75"/>
        <v>103411.46</v>
      </c>
    </row>
    <row r="869" spans="1:10" ht="30" x14ac:dyDescent="0.3">
      <c r="A869" s="375"/>
      <c r="B869" s="378"/>
      <c r="C869" s="206" t="s">
        <v>153</v>
      </c>
      <c r="D869" s="210">
        <v>1000</v>
      </c>
      <c r="E869" s="205" t="s">
        <v>98</v>
      </c>
      <c r="F869" s="201" t="s">
        <v>668</v>
      </c>
      <c r="G869" s="202">
        <f>VLOOKUP(E869,Belimo!$A:$B,2,FALSE)</f>
        <v>665</v>
      </c>
      <c r="H869" s="202">
        <f>VLOOKUP("H6015XP4-S2",Belimo!$A:$B,2,FALSE)</f>
        <v>641</v>
      </c>
      <c r="I869" s="203">
        <f t="shared" si="79"/>
        <v>1306</v>
      </c>
      <c r="J869" s="204">
        <f t="shared" si="75"/>
        <v>105759.88</v>
      </c>
    </row>
    <row r="870" spans="1:10" ht="30" x14ac:dyDescent="0.3">
      <c r="A870" s="376"/>
      <c r="B870" s="379"/>
      <c r="C870" s="206" t="s">
        <v>153</v>
      </c>
      <c r="D870" s="210">
        <v>1000</v>
      </c>
      <c r="E870" s="205" t="s">
        <v>97</v>
      </c>
      <c r="F870" s="201" t="s">
        <v>669</v>
      </c>
      <c r="G870" s="202">
        <f>VLOOKUP(E870,Belimo!$A:$B,2,FALSE)</f>
        <v>665</v>
      </c>
      <c r="H870" s="202">
        <f>VLOOKUP("H6015XP4-S2",Belimo!$A:$B,2,FALSE)</f>
        <v>641</v>
      </c>
      <c r="I870" s="203">
        <f t="shared" si="79"/>
        <v>1306</v>
      </c>
      <c r="J870" s="204">
        <f t="shared" si="75"/>
        <v>105759.88</v>
      </c>
    </row>
    <row r="871" spans="1:10" ht="15" customHeight="1" x14ac:dyDescent="0.3">
      <c r="A871" s="382" t="s">
        <v>1514</v>
      </c>
      <c r="B871" s="377" t="s">
        <v>1508</v>
      </c>
      <c r="C871" s="215" t="s">
        <v>881</v>
      </c>
      <c r="D871" s="210">
        <v>800</v>
      </c>
      <c r="E871" s="200" t="s">
        <v>86</v>
      </c>
      <c r="F871" s="201" t="s">
        <v>699</v>
      </c>
      <c r="G871" s="202">
        <f>VLOOKUP(E871,Belimo!$A:$B,2,FALSE)</f>
        <v>296</v>
      </c>
      <c r="H871" s="202">
        <f>VLOOKUP("H6015XP4-S2",Belimo!$A:$B,2,FALSE)</f>
        <v>641</v>
      </c>
      <c r="I871" s="203">
        <f t="shared" ref="I871:I883" si="80">G871+H871</f>
        <v>937</v>
      </c>
      <c r="J871" s="204">
        <f t="shared" si="75"/>
        <v>75878.260000000009</v>
      </c>
    </row>
    <row r="872" spans="1:10" ht="15" customHeight="1" x14ac:dyDescent="0.3">
      <c r="A872" s="402"/>
      <c r="B872" s="343"/>
      <c r="C872" s="207" t="s">
        <v>881</v>
      </c>
      <c r="D872" s="210">
        <v>800</v>
      </c>
      <c r="E872" s="205" t="s">
        <v>85</v>
      </c>
      <c r="F872" s="201" t="s">
        <v>698</v>
      </c>
      <c r="G872" s="202">
        <f>VLOOKUP(E872,Belimo!$A:$B,2,FALSE)</f>
        <v>296</v>
      </c>
      <c r="H872" s="202">
        <f>VLOOKUP("H6015XP4-S2",Belimo!$A:$B,2,FALSE)</f>
        <v>641</v>
      </c>
      <c r="I872" s="203">
        <f t="shared" si="80"/>
        <v>937</v>
      </c>
      <c r="J872" s="204">
        <f t="shared" si="75"/>
        <v>75878.260000000009</v>
      </c>
    </row>
    <row r="873" spans="1:10" ht="15" customHeight="1" x14ac:dyDescent="0.3">
      <c r="A873" s="402"/>
      <c r="B873" s="343"/>
      <c r="C873" s="215" t="s">
        <v>881</v>
      </c>
      <c r="D873" s="210">
        <v>800</v>
      </c>
      <c r="E873" s="205" t="s">
        <v>90</v>
      </c>
      <c r="F873" s="201" t="s">
        <v>661</v>
      </c>
      <c r="G873" s="202">
        <f>VLOOKUP(E873,Belimo!$A:$B,2,FALSE)</f>
        <v>313</v>
      </c>
      <c r="H873" s="202">
        <f>VLOOKUP("H6015XP4-S2",Belimo!$A:$B,2,FALSE)</f>
        <v>641</v>
      </c>
      <c r="I873" s="203">
        <f t="shared" si="80"/>
        <v>954</v>
      </c>
      <c r="J873" s="204">
        <f t="shared" si="75"/>
        <v>77254.92</v>
      </c>
    </row>
    <row r="874" spans="1:10" ht="15" customHeight="1" x14ac:dyDescent="0.3">
      <c r="A874" s="402"/>
      <c r="B874" s="343"/>
      <c r="C874" s="207" t="s">
        <v>881</v>
      </c>
      <c r="D874" s="210">
        <v>800</v>
      </c>
      <c r="E874" s="205" t="s">
        <v>88</v>
      </c>
      <c r="F874" s="201" t="s">
        <v>662</v>
      </c>
      <c r="G874" s="202">
        <f>VLOOKUP(E874,Belimo!$A:$B,2,FALSE)</f>
        <v>313</v>
      </c>
      <c r="H874" s="202">
        <f>VLOOKUP("H6015XP4-S2",Belimo!$A:$B,2,FALSE)</f>
        <v>641</v>
      </c>
      <c r="I874" s="203">
        <f t="shared" si="80"/>
        <v>954</v>
      </c>
      <c r="J874" s="204">
        <f t="shared" si="75"/>
        <v>77254.92</v>
      </c>
    </row>
    <row r="875" spans="1:10" ht="15" customHeight="1" x14ac:dyDescent="0.3">
      <c r="A875" s="402"/>
      <c r="B875" s="343"/>
      <c r="C875" s="215" t="s">
        <v>881</v>
      </c>
      <c r="D875" s="210">
        <v>1000</v>
      </c>
      <c r="E875" s="205" t="s">
        <v>670</v>
      </c>
      <c r="F875" s="201" t="s">
        <v>699</v>
      </c>
      <c r="G875" s="202">
        <f>VLOOKUP(E875,Belimo!$A:$B,2,FALSE)</f>
        <v>393</v>
      </c>
      <c r="H875" s="202">
        <f>VLOOKUP("H6015XP4-S2",Belimo!$A:$B,2,FALSE)</f>
        <v>641</v>
      </c>
      <c r="I875" s="203">
        <f t="shared" si="80"/>
        <v>1034</v>
      </c>
      <c r="J875" s="204">
        <f t="shared" si="75"/>
        <v>83733.320000000007</v>
      </c>
    </row>
    <row r="876" spans="1:10" ht="15" customHeight="1" x14ac:dyDescent="0.3">
      <c r="A876" s="402"/>
      <c r="B876" s="343"/>
      <c r="C876" s="207" t="s">
        <v>881</v>
      </c>
      <c r="D876" s="210">
        <v>1000</v>
      </c>
      <c r="E876" s="205" t="s">
        <v>671</v>
      </c>
      <c r="F876" s="201" t="s">
        <v>698</v>
      </c>
      <c r="G876" s="202">
        <f>VLOOKUP(E876,Belimo!$A:$B,2,FALSE)</f>
        <v>393</v>
      </c>
      <c r="H876" s="202">
        <f>VLOOKUP("H6015XP4-S2",Belimo!$A:$B,2,FALSE)</f>
        <v>641</v>
      </c>
      <c r="I876" s="203">
        <f t="shared" si="80"/>
        <v>1034</v>
      </c>
      <c r="J876" s="204">
        <f t="shared" si="75"/>
        <v>83733.320000000007</v>
      </c>
    </row>
    <row r="877" spans="1:10" ht="15" customHeight="1" x14ac:dyDescent="0.3">
      <c r="A877" s="402"/>
      <c r="B877" s="343"/>
      <c r="C877" s="215" t="s">
        <v>881</v>
      </c>
      <c r="D877" s="210">
        <v>1000</v>
      </c>
      <c r="E877" s="205" t="s">
        <v>663</v>
      </c>
      <c r="F877" s="201" t="s">
        <v>664</v>
      </c>
      <c r="G877" s="202">
        <f>VLOOKUP(E877,Belimo!$A:$B,2,FALSE)</f>
        <v>419</v>
      </c>
      <c r="H877" s="202">
        <f>VLOOKUP("H6015XP4-S2",Belimo!$A:$B,2,FALSE)</f>
        <v>641</v>
      </c>
      <c r="I877" s="203">
        <f t="shared" si="80"/>
        <v>1060</v>
      </c>
      <c r="J877" s="204">
        <f t="shared" si="75"/>
        <v>85838.8</v>
      </c>
    </row>
    <row r="878" spans="1:10" ht="15" customHeight="1" x14ac:dyDescent="0.3">
      <c r="A878" s="402"/>
      <c r="B878" s="343"/>
      <c r="C878" s="207" t="s">
        <v>881</v>
      </c>
      <c r="D878" s="210">
        <v>1000</v>
      </c>
      <c r="E878" s="205" t="s">
        <v>672</v>
      </c>
      <c r="F878" s="201" t="s">
        <v>661</v>
      </c>
      <c r="G878" s="202">
        <f>VLOOKUP(E878,Belimo!$A:$B,2,FALSE)</f>
        <v>415</v>
      </c>
      <c r="H878" s="202">
        <f>VLOOKUP("H6015XP4-S2",Belimo!$A:$B,2,FALSE)</f>
        <v>641</v>
      </c>
      <c r="I878" s="203">
        <f t="shared" si="80"/>
        <v>1056</v>
      </c>
      <c r="J878" s="204">
        <f t="shared" si="75"/>
        <v>85514.880000000005</v>
      </c>
    </row>
    <row r="879" spans="1:10" ht="15" customHeight="1" x14ac:dyDescent="0.3">
      <c r="A879" s="402"/>
      <c r="B879" s="343"/>
      <c r="C879" s="215" t="s">
        <v>881</v>
      </c>
      <c r="D879" s="210">
        <v>1000</v>
      </c>
      <c r="E879" s="205" t="s">
        <v>673</v>
      </c>
      <c r="F879" s="201" t="s">
        <v>662</v>
      </c>
      <c r="G879" s="202">
        <f>VLOOKUP(E879,Belimo!$A:$B,2,FALSE)</f>
        <v>415</v>
      </c>
      <c r="H879" s="202">
        <f>VLOOKUP("H6015XP4-S2",Belimo!$A:$B,2,FALSE)</f>
        <v>641</v>
      </c>
      <c r="I879" s="203">
        <f t="shared" si="80"/>
        <v>1056</v>
      </c>
      <c r="J879" s="204">
        <f t="shared" si="75"/>
        <v>85514.880000000005</v>
      </c>
    </row>
    <row r="880" spans="1:10" ht="15" customHeight="1" x14ac:dyDescent="0.3">
      <c r="A880" s="402"/>
      <c r="B880" s="343"/>
      <c r="C880" s="207" t="s">
        <v>881</v>
      </c>
      <c r="D880" s="210">
        <v>1000</v>
      </c>
      <c r="E880" s="205" t="s">
        <v>665</v>
      </c>
      <c r="F880" s="201" t="s">
        <v>666</v>
      </c>
      <c r="G880" s="202">
        <f>VLOOKUP(E880,Belimo!$A:$B,2,FALSE)</f>
        <v>620</v>
      </c>
      <c r="H880" s="202">
        <f>VLOOKUP("H6015XP4-S2",Belimo!$A:$B,2,FALSE)</f>
        <v>641</v>
      </c>
      <c r="I880" s="203">
        <f t="shared" si="80"/>
        <v>1261</v>
      </c>
      <c r="J880" s="204">
        <f t="shared" si="75"/>
        <v>102115.78</v>
      </c>
    </row>
    <row r="881" spans="1:10" ht="15" customHeight="1" x14ac:dyDescent="0.3">
      <c r="A881" s="402"/>
      <c r="B881" s="343"/>
      <c r="C881" s="215" t="s">
        <v>881</v>
      </c>
      <c r="D881" s="210">
        <v>1000</v>
      </c>
      <c r="E881" s="205" t="s">
        <v>95</v>
      </c>
      <c r="F881" s="201" t="s">
        <v>667</v>
      </c>
      <c r="G881" s="202">
        <f>VLOOKUP(E881,Belimo!$A:$B,2,FALSE)</f>
        <v>636</v>
      </c>
      <c r="H881" s="202">
        <f>VLOOKUP("H6015XP4-S2",Belimo!$A:$B,2,FALSE)</f>
        <v>641</v>
      </c>
      <c r="I881" s="203">
        <f t="shared" si="80"/>
        <v>1277</v>
      </c>
      <c r="J881" s="204">
        <f t="shared" ref="J881:J944" si="81">$I$7*I881</f>
        <v>103411.46</v>
      </c>
    </row>
    <row r="882" spans="1:10" ht="30" x14ac:dyDescent="0.3">
      <c r="A882" s="402"/>
      <c r="B882" s="343"/>
      <c r="C882" s="207" t="s">
        <v>881</v>
      </c>
      <c r="D882" s="210">
        <v>1000</v>
      </c>
      <c r="E882" s="205" t="s">
        <v>98</v>
      </c>
      <c r="F882" s="201" t="s">
        <v>668</v>
      </c>
      <c r="G882" s="202">
        <f>VLOOKUP(E882,Belimo!$A:$B,2,FALSE)</f>
        <v>665</v>
      </c>
      <c r="H882" s="202">
        <f>VLOOKUP("H6015XP4-S2",Belimo!$A:$B,2,FALSE)</f>
        <v>641</v>
      </c>
      <c r="I882" s="203">
        <f t="shared" si="80"/>
        <v>1306</v>
      </c>
      <c r="J882" s="204">
        <f t="shared" si="81"/>
        <v>105759.88</v>
      </c>
    </row>
    <row r="883" spans="1:10" ht="30" x14ac:dyDescent="0.3">
      <c r="A883" s="402"/>
      <c r="B883" s="344"/>
      <c r="C883" s="215" t="s">
        <v>881</v>
      </c>
      <c r="D883" s="210">
        <v>1000</v>
      </c>
      <c r="E883" s="205" t="s">
        <v>97</v>
      </c>
      <c r="F883" s="201" t="s">
        <v>669</v>
      </c>
      <c r="G883" s="202">
        <f>VLOOKUP(E883,Belimo!$A:$B,2,FALSE)</f>
        <v>665</v>
      </c>
      <c r="H883" s="202">
        <f>VLOOKUP("H6015XP4-S2",Belimo!$A:$B,2,FALSE)</f>
        <v>641</v>
      </c>
      <c r="I883" s="203">
        <f t="shared" si="80"/>
        <v>1306</v>
      </c>
      <c r="J883" s="204">
        <f t="shared" si="81"/>
        <v>105759.88</v>
      </c>
    </row>
    <row r="884" spans="1:10" ht="15.75" x14ac:dyDescent="0.3">
      <c r="A884" s="329" t="s">
        <v>392</v>
      </c>
      <c r="B884" s="330"/>
      <c r="C884" s="330"/>
      <c r="D884" s="330"/>
      <c r="E884" s="330"/>
      <c r="F884" s="330"/>
      <c r="G884" s="330"/>
      <c r="H884" s="330"/>
      <c r="I884" s="330"/>
      <c r="J884" s="331"/>
    </row>
    <row r="885" spans="1:10" x14ac:dyDescent="0.3">
      <c r="A885" s="338" t="s">
        <v>154</v>
      </c>
      <c r="B885" s="339">
        <v>4</v>
      </c>
      <c r="C885" s="206" t="s">
        <v>154</v>
      </c>
      <c r="D885" s="210">
        <v>800</v>
      </c>
      <c r="E885" s="200" t="s">
        <v>86</v>
      </c>
      <c r="F885" s="201" t="s">
        <v>699</v>
      </c>
      <c r="G885" s="202">
        <f>VLOOKUP(E885,Belimo!$A:$B,2,FALSE)</f>
        <v>296</v>
      </c>
      <c r="H885" s="202">
        <f>VLOOKUP("H6020X4-S2",Belimo!$A:$B,2,FALSE)</f>
        <v>715</v>
      </c>
      <c r="I885" s="203">
        <f t="shared" ref="I885:I910" si="82">G885+H885</f>
        <v>1011</v>
      </c>
      <c r="J885" s="204">
        <f t="shared" si="81"/>
        <v>81870.78</v>
      </c>
    </row>
    <row r="886" spans="1:10" x14ac:dyDescent="0.3">
      <c r="A886" s="338"/>
      <c r="B886" s="339"/>
      <c r="C886" s="206" t="s">
        <v>154</v>
      </c>
      <c r="D886" s="210">
        <v>800</v>
      </c>
      <c r="E886" s="205" t="s">
        <v>85</v>
      </c>
      <c r="F886" s="201" t="s">
        <v>698</v>
      </c>
      <c r="G886" s="202">
        <f>VLOOKUP(E886,Belimo!$A:$B,2,FALSE)</f>
        <v>296</v>
      </c>
      <c r="H886" s="202">
        <f>VLOOKUP("H6020X4-S2",Belimo!$A:$B,2,FALSE)</f>
        <v>715</v>
      </c>
      <c r="I886" s="203">
        <f t="shared" si="82"/>
        <v>1011</v>
      </c>
      <c r="J886" s="204">
        <f t="shared" si="81"/>
        <v>81870.78</v>
      </c>
    </row>
    <row r="887" spans="1:10" x14ac:dyDescent="0.3">
      <c r="A887" s="338"/>
      <c r="B887" s="339"/>
      <c r="C887" s="206" t="s">
        <v>154</v>
      </c>
      <c r="D887" s="210">
        <v>800</v>
      </c>
      <c r="E887" s="205" t="s">
        <v>90</v>
      </c>
      <c r="F887" s="201" t="s">
        <v>661</v>
      </c>
      <c r="G887" s="202">
        <f>VLOOKUP(E887,Belimo!$A:$B,2,FALSE)</f>
        <v>313</v>
      </c>
      <c r="H887" s="202">
        <f>VLOOKUP("H6020X4-S2",Belimo!$A:$B,2,FALSE)</f>
        <v>715</v>
      </c>
      <c r="I887" s="203">
        <f t="shared" si="82"/>
        <v>1028</v>
      </c>
      <c r="J887" s="204">
        <f t="shared" si="81"/>
        <v>83247.44</v>
      </c>
    </row>
    <row r="888" spans="1:10" x14ac:dyDescent="0.3">
      <c r="A888" s="338"/>
      <c r="B888" s="339"/>
      <c r="C888" s="206" t="s">
        <v>154</v>
      </c>
      <c r="D888" s="210">
        <v>800</v>
      </c>
      <c r="E888" s="205" t="s">
        <v>88</v>
      </c>
      <c r="F888" s="201" t="s">
        <v>662</v>
      </c>
      <c r="G888" s="202">
        <f>VLOOKUP(E888,Belimo!$A:$B,2,FALSE)</f>
        <v>313</v>
      </c>
      <c r="H888" s="202">
        <f>VLOOKUP("H6020X4-S2",Belimo!$A:$B,2,FALSE)</f>
        <v>715</v>
      </c>
      <c r="I888" s="203">
        <f t="shared" si="82"/>
        <v>1028</v>
      </c>
      <c r="J888" s="204">
        <f t="shared" si="81"/>
        <v>83247.44</v>
      </c>
    </row>
    <row r="889" spans="1:10" x14ac:dyDescent="0.3">
      <c r="A889" s="338"/>
      <c r="B889" s="339"/>
      <c r="C889" s="206" t="s">
        <v>154</v>
      </c>
      <c r="D889" s="210">
        <v>1000</v>
      </c>
      <c r="E889" s="205" t="s">
        <v>670</v>
      </c>
      <c r="F889" s="201" t="s">
        <v>699</v>
      </c>
      <c r="G889" s="202">
        <f>VLOOKUP(E889,Belimo!$A:$B,2,FALSE)</f>
        <v>393</v>
      </c>
      <c r="H889" s="202">
        <f>VLOOKUP("H6020X4-S2",Belimo!$A:$B,2,FALSE)</f>
        <v>715</v>
      </c>
      <c r="I889" s="203">
        <f t="shared" si="82"/>
        <v>1108</v>
      </c>
      <c r="J889" s="204">
        <f t="shared" si="81"/>
        <v>89725.840000000011</v>
      </c>
    </row>
    <row r="890" spans="1:10" x14ac:dyDescent="0.3">
      <c r="A890" s="338"/>
      <c r="B890" s="339"/>
      <c r="C890" s="206" t="s">
        <v>154</v>
      </c>
      <c r="D890" s="210">
        <v>1000</v>
      </c>
      <c r="E890" s="205" t="s">
        <v>671</v>
      </c>
      <c r="F890" s="201" t="s">
        <v>698</v>
      </c>
      <c r="G890" s="202">
        <f>VLOOKUP(E890,Belimo!$A:$B,2,FALSE)</f>
        <v>393</v>
      </c>
      <c r="H890" s="202">
        <f>VLOOKUP("H6020X4-S2",Belimo!$A:$B,2,FALSE)</f>
        <v>715</v>
      </c>
      <c r="I890" s="203">
        <f t="shared" si="82"/>
        <v>1108</v>
      </c>
      <c r="J890" s="204">
        <f t="shared" si="81"/>
        <v>89725.840000000011</v>
      </c>
    </row>
    <row r="891" spans="1:10" x14ac:dyDescent="0.3">
      <c r="A891" s="338"/>
      <c r="B891" s="339"/>
      <c r="C891" s="206" t="s">
        <v>154</v>
      </c>
      <c r="D891" s="210">
        <v>1000</v>
      </c>
      <c r="E891" s="205" t="s">
        <v>663</v>
      </c>
      <c r="F891" s="201" t="s">
        <v>664</v>
      </c>
      <c r="G891" s="202">
        <f>VLOOKUP(E891,Belimo!$A:$B,2,FALSE)</f>
        <v>419</v>
      </c>
      <c r="H891" s="202">
        <f>VLOOKUP("H6020X4-S2",Belimo!$A:$B,2,FALSE)</f>
        <v>715</v>
      </c>
      <c r="I891" s="203">
        <f t="shared" si="82"/>
        <v>1134</v>
      </c>
      <c r="J891" s="204">
        <f t="shared" si="81"/>
        <v>91831.32</v>
      </c>
    </row>
    <row r="892" spans="1:10" x14ac:dyDescent="0.3">
      <c r="A892" s="338"/>
      <c r="B892" s="339"/>
      <c r="C892" s="206" t="s">
        <v>154</v>
      </c>
      <c r="D892" s="210">
        <v>1000</v>
      </c>
      <c r="E892" s="205" t="s">
        <v>672</v>
      </c>
      <c r="F892" s="201" t="s">
        <v>661</v>
      </c>
      <c r="G892" s="202">
        <f>VLOOKUP(E892,Belimo!$A:$B,2,FALSE)</f>
        <v>415</v>
      </c>
      <c r="H892" s="202">
        <f>VLOOKUP("H6020X4-S2",Belimo!$A:$B,2,FALSE)</f>
        <v>715</v>
      </c>
      <c r="I892" s="203">
        <f t="shared" si="82"/>
        <v>1130</v>
      </c>
      <c r="J892" s="204">
        <f t="shared" si="81"/>
        <v>91507.400000000009</v>
      </c>
    </row>
    <row r="893" spans="1:10" x14ac:dyDescent="0.3">
      <c r="A893" s="338"/>
      <c r="B893" s="339"/>
      <c r="C893" s="206" t="s">
        <v>154</v>
      </c>
      <c r="D893" s="210">
        <v>1000</v>
      </c>
      <c r="E893" s="205" t="s">
        <v>673</v>
      </c>
      <c r="F893" s="201" t="s">
        <v>662</v>
      </c>
      <c r="G893" s="202">
        <f>VLOOKUP(E893,Belimo!$A:$B,2,FALSE)</f>
        <v>415</v>
      </c>
      <c r="H893" s="202">
        <f>VLOOKUP("H6020X4-S2",Belimo!$A:$B,2,FALSE)</f>
        <v>715</v>
      </c>
      <c r="I893" s="203">
        <f t="shared" si="82"/>
        <v>1130</v>
      </c>
      <c r="J893" s="204">
        <f t="shared" si="81"/>
        <v>91507.400000000009</v>
      </c>
    </row>
    <row r="894" spans="1:10" x14ac:dyDescent="0.3">
      <c r="A894" s="338"/>
      <c r="B894" s="339"/>
      <c r="C894" s="206" t="s">
        <v>154</v>
      </c>
      <c r="D894" s="210">
        <v>1000</v>
      </c>
      <c r="E894" s="205" t="s">
        <v>665</v>
      </c>
      <c r="F894" s="201" t="s">
        <v>666</v>
      </c>
      <c r="G894" s="202">
        <f>VLOOKUP(E894,Belimo!$A:$B,2,FALSE)</f>
        <v>620</v>
      </c>
      <c r="H894" s="202">
        <f>VLOOKUP("H6020X4-S2",Belimo!$A:$B,2,FALSE)</f>
        <v>715</v>
      </c>
      <c r="I894" s="203">
        <f t="shared" si="82"/>
        <v>1335</v>
      </c>
      <c r="J894" s="204">
        <f t="shared" si="81"/>
        <v>108108.3</v>
      </c>
    </row>
    <row r="895" spans="1:10" x14ac:dyDescent="0.3">
      <c r="A895" s="338"/>
      <c r="B895" s="339"/>
      <c r="C895" s="206" t="s">
        <v>154</v>
      </c>
      <c r="D895" s="210">
        <v>1000</v>
      </c>
      <c r="E895" s="205" t="s">
        <v>95</v>
      </c>
      <c r="F895" s="201" t="s">
        <v>667</v>
      </c>
      <c r="G895" s="202">
        <f>VLOOKUP(E895,Belimo!$A:$B,2,FALSE)</f>
        <v>636</v>
      </c>
      <c r="H895" s="202">
        <f>VLOOKUP("H6020X4-S2",Belimo!$A:$B,2,FALSE)</f>
        <v>715</v>
      </c>
      <c r="I895" s="203">
        <f t="shared" si="82"/>
        <v>1351</v>
      </c>
      <c r="J895" s="204">
        <f t="shared" si="81"/>
        <v>109403.98000000001</v>
      </c>
    </row>
    <row r="896" spans="1:10" ht="30" x14ac:dyDescent="0.3">
      <c r="A896" s="338"/>
      <c r="B896" s="339"/>
      <c r="C896" s="206" t="s">
        <v>154</v>
      </c>
      <c r="D896" s="210">
        <v>1000</v>
      </c>
      <c r="E896" s="205" t="s">
        <v>98</v>
      </c>
      <c r="F896" s="201" t="s">
        <v>668</v>
      </c>
      <c r="G896" s="202">
        <f>VLOOKUP(E896,Belimo!$A:$B,2,FALSE)</f>
        <v>665</v>
      </c>
      <c r="H896" s="202">
        <f>VLOOKUP("H6020X4-S2",Belimo!$A:$B,2,FALSE)</f>
        <v>715</v>
      </c>
      <c r="I896" s="203">
        <f t="shared" si="82"/>
        <v>1380</v>
      </c>
      <c r="J896" s="204">
        <f t="shared" si="81"/>
        <v>111752.40000000001</v>
      </c>
    </row>
    <row r="897" spans="1:10" ht="30" x14ac:dyDescent="0.3">
      <c r="A897" s="345"/>
      <c r="B897" s="346"/>
      <c r="C897" s="206" t="s">
        <v>154</v>
      </c>
      <c r="D897" s="210">
        <v>1000</v>
      </c>
      <c r="E897" s="205" t="s">
        <v>97</v>
      </c>
      <c r="F897" s="201" t="s">
        <v>669</v>
      </c>
      <c r="G897" s="202">
        <f>VLOOKUP(E897,Belimo!$A:$B,2,FALSE)</f>
        <v>665</v>
      </c>
      <c r="H897" s="202">
        <f>VLOOKUP("H6020X4-S2",Belimo!$A:$B,2,FALSE)</f>
        <v>715</v>
      </c>
      <c r="I897" s="203">
        <f t="shared" si="82"/>
        <v>1380</v>
      </c>
      <c r="J897" s="204">
        <f t="shared" si="81"/>
        <v>111752.40000000001</v>
      </c>
    </row>
    <row r="898" spans="1:10" x14ac:dyDescent="0.3">
      <c r="A898" s="338" t="s">
        <v>155</v>
      </c>
      <c r="B898" s="339">
        <v>6.3</v>
      </c>
      <c r="C898" s="206" t="s">
        <v>155</v>
      </c>
      <c r="D898" s="206">
        <v>600</v>
      </c>
      <c r="E898" s="200" t="s">
        <v>86</v>
      </c>
      <c r="F898" s="201" t="s">
        <v>699</v>
      </c>
      <c r="G898" s="202">
        <f>VLOOKUP(E898,Belimo!$A:$B,2,FALSE)</f>
        <v>296</v>
      </c>
      <c r="H898" s="202">
        <f>VLOOKUP("H6020X4-S2",Belimo!$A:$B,2,FALSE)</f>
        <v>715</v>
      </c>
      <c r="I898" s="203">
        <f t="shared" si="82"/>
        <v>1011</v>
      </c>
      <c r="J898" s="204">
        <f t="shared" si="81"/>
        <v>81870.78</v>
      </c>
    </row>
    <row r="899" spans="1:10" x14ac:dyDescent="0.3">
      <c r="A899" s="338"/>
      <c r="B899" s="339"/>
      <c r="C899" s="206" t="s">
        <v>155</v>
      </c>
      <c r="D899" s="206">
        <v>600</v>
      </c>
      <c r="E899" s="205" t="s">
        <v>85</v>
      </c>
      <c r="F899" s="201" t="s">
        <v>698</v>
      </c>
      <c r="G899" s="202">
        <f>VLOOKUP(E899,Belimo!$A:$B,2,FALSE)</f>
        <v>296</v>
      </c>
      <c r="H899" s="202">
        <f>VLOOKUP("H6020X4-S2",Belimo!$A:$B,2,FALSE)</f>
        <v>715</v>
      </c>
      <c r="I899" s="203">
        <f t="shared" si="82"/>
        <v>1011</v>
      </c>
      <c r="J899" s="204">
        <f t="shared" si="81"/>
        <v>81870.78</v>
      </c>
    </row>
    <row r="900" spans="1:10" x14ac:dyDescent="0.3">
      <c r="A900" s="338"/>
      <c r="B900" s="339"/>
      <c r="C900" s="206" t="s">
        <v>155</v>
      </c>
      <c r="D900" s="206">
        <v>600</v>
      </c>
      <c r="E900" s="205" t="s">
        <v>90</v>
      </c>
      <c r="F900" s="201" t="s">
        <v>661</v>
      </c>
      <c r="G900" s="202">
        <f>VLOOKUP(E900,Belimo!$A:$B,2,FALSE)</f>
        <v>313</v>
      </c>
      <c r="H900" s="202">
        <f>VLOOKUP("H6020X4-S2",Belimo!$A:$B,2,FALSE)</f>
        <v>715</v>
      </c>
      <c r="I900" s="203">
        <f t="shared" si="82"/>
        <v>1028</v>
      </c>
      <c r="J900" s="204">
        <f t="shared" si="81"/>
        <v>83247.44</v>
      </c>
    </row>
    <row r="901" spans="1:10" x14ac:dyDescent="0.3">
      <c r="A901" s="338"/>
      <c r="B901" s="339"/>
      <c r="C901" s="206" t="s">
        <v>155</v>
      </c>
      <c r="D901" s="206">
        <v>600</v>
      </c>
      <c r="E901" s="205" t="s">
        <v>88</v>
      </c>
      <c r="F901" s="201" t="s">
        <v>662</v>
      </c>
      <c r="G901" s="202">
        <f>VLOOKUP(E901,Belimo!$A:$B,2,FALSE)</f>
        <v>313</v>
      </c>
      <c r="H901" s="202">
        <f>VLOOKUP("H6020X4-S2",Belimo!$A:$B,2,FALSE)</f>
        <v>715</v>
      </c>
      <c r="I901" s="203">
        <f t="shared" si="82"/>
        <v>1028</v>
      </c>
      <c r="J901" s="204">
        <f t="shared" si="81"/>
        <v>83247.44</v>
      </c>
    </row>
    <row r="902" spans="1:10" x14ac:dyDescent="0.3">
      <c r="A902" s="338"/>
      <c r="B902" s="339"/>
      <c r="C902" s="206" t="s">
        <v>155</v>
      </c>
      <c r="D902" s="210">
        <v>1000</v>
      </c>
      <c r="E902" s="205" t="s">
        <v>670</v>
      </c>
      <c r="F902" s="201" t="s">
        <v>699</v>
      </c>
      <c r="G902" s="202">
        <f>VLOOKUP(E902,Belimo!$A:$B,2,FALSE)</f>
        <v>393</v>
      </c>
      <c r="H902" s="202">
        <f>VLOOKUP("H6020X4-S2",Belimo!$A:$B,2,FALSE)</f>
        <v>715</v>
      </c>
      <c r="I902" s="203">
        <f t="shared" si="82"/>
        <v>1108</v>
      </c>
      <c r="J902" s="204">
        <f t="shared" si="81"/>
        <v>89725.840000000011</v>
      </c>
    </row>
    <row r="903" spans="1:10" x14ac:dyDescent="0.3">
      <c r="A903" s="338"/>
      <c r="B903" s="339"/>
      <c r="C903" s="206" t="s">
        <v>155</v>
      </c>
      <c r="D903" s="210">
        <v>1000</v>
      </c>
      <c r="E903" s="205" t="s">
        <v>671</v>
      </c>
      <c r="F903" s="201" t="s">
        <v>698</v>
      </c>
      <c r="G903" s="202">
        <f>VLOOKUP(E903,Belimo!$A:$B,2,FALSE)</f>
        <v>393</v>
      </c>
      <c r="H903" s="202">
        <f>VLOOKUP("H6020X4-S2",Belimo!$A:$B,2,FALSE)</f>
        <v>715</v>
      </c>
      <c r="I903" s="203">
        <f t="shared" si="82"/>
        <v>1108</v>
      </c>
      <c r="J903" s="204">
        <f t="shared" si="81"/>
        <v>89725.840000000011</v>
      </c>
    </row>
    <row r="904" spans="1:10" x14ac:dyDescent="0.3">
      <c r="A904" s="338"/>
      <c r="B904" s="339"/>
      <c r="C904" s="206" t="s">
        <v>155</v>
      </c>
      <c r="D904" s="210">
        <v>1000</v>
      </c>
      <c r="E904" s="205" t="s">
        <v>663</v>
      </c>
      <c r="F904" s="201" t="s">
        <v>664</v>
      </c>
      <c r="G904" s="202">
        <f>VLOOKUP(E904,Belimo!$A:$B,2,FALSE)</f>
        <v>419</v>
      </c>
      <c r="H904" s="202">
        <f>VLOOKUP("H6020X4-S2",Belimo!$A:$B,2,FALSE)</f>
        <v>715</v>
      </c>
      <c r="I904" s="203">
        <f t="shared" si="82"/>
        <v>1134</v>
      </c>
      <c r="J904" s="204">
        <f t="shared" si="81"/>
        <v>91831.32</v>
      </c>
    </row>
    <row r="905" spans="1:10" x14ac:dyDescent="0.3">
      <c r="A905" s="338"/>
      <c r="B905" s="339"/>
      <c r="C905" s="206" t="s">
        <v>155</v>
      </c>
      <c r="D905" s="210">
        <v>1000</v>
      </c>
      <c r="E905" s="205" t="s">
        <v>672</v>
      </c>
      <c r="F905" s="201" t="s">
        <v>661</v>
      </c>
      <c r="G905" s="202">
        <f>VLOOKUP(E905,Belimo!$A:$B,2,FALSE)</f>
        <v>415</v>
      </c>
      <c r="H905" s="202">
        <f>VLOOKUP("H6020X4-S2",Belimo!$A:$B,2,FALSE)</f>
        <v>715</v>
      </c>
      <c r="I905" s="203">
        <f t="shared" si="82"/>
        <v>1130</v>
      </c>
      <c r="J905" s="204">
        <f t="shared" si="81"/>
        <v>91507.400000000009</v>
      </c>
    </row>
    <row r="906" spans="1:10" x14ac:dyDescent="0.3">
      <c r="A906" s="338"/>
      <c r="B906" s="339"/>
      <c r="C906" s="206" t="s">
        <v>155</v>
      </c>
      <c r="D906" s="210">
        <v>1000</v>
      </c>
      <c r="E906" s="205" t="s">
        <v>673</v>
      </c>
      <c r="F906" s="201" t="s">
        <v>662</v>
      </c>
      <c r="G906" s="202">
        <f>VLOOKUP(E906,Belimo!$A:$B,2,FALSE)</f>
        <v>415</v>
      </c>
      <c r="H906" s="202">
        <f>VLOOKUP("H6020X4-S2",Belimo!$A:$B,2,FALSE)</f>
        <v>715</v>
      </c>
      <c r="I906" s="203">
        <f t="shared" si="82"/>
        <v>1130</v>
      </c>
      <c r="J906" s="204">
        <f t="shared" si="81"/>
        <v>91507.400000000009</v>
      </c>
    </row>
    <row r="907" spans="1:10" x14ac:dyDescent="0.3">
      <c r="A907" s="338"/>
      <c r="B907" s="339"/>
      <c r="C907" s="206" t="s">
        <v>155</v>
      </c>
      <c r="D907" s="210">
        <v>1000</v>
      </c>
      <c r="E907" s="205" t="s">
        <v>665</v>
      </c>
      <c r="F907" s="201" t="s">
        <v>666</v>
      </c>
      <c r="G907" s="202">
        <f>VLOOKUP(E907,Belimo!$A:$B,2,FALSE)</f>
        <v>620</v>
      </c>
      <c r="H907" s="202">
        <f>VLOOKUP("H6020X4-S2",Belimo!$A:$B,2,FALSE)</f>
        <v>715</v>
      </c>
      <c r="I907" s="203">
        <f t="shared" si="82"/>
        <v>1335</v>
      </c>
      <c r="J907" s="204">
        <f t="shared" si="81"/>
        <v>108108.3</v>
      </c>
    </row>
    <row r="908" spans="1:10" x14ac:dyDescent="0.3">
      <c r="A908" s="338"/>
      <c r="B908" s="339"/>
      <c r="C908" s="206" t="s">
        <v>155</v>
      </c>
      <c r="D908" s="210">
        <v>1000</v>
      </c>
      <c r="E908" s="205" t="s">
        <v>95</v>
      </c>
      <c r="F908" s="201" t="s">
        <v>667</v>
      </c>
      <c r="G908" s="202">
        <f>VLOOKUP(E908,Belimo!$A:$B,2,FALSE)</f>
        <v>636</v>
      </c>
      <c r="H908" s="202">
        <f>VLOOKUP("H6020X4-S2",Belimo!$A:$B,2,FALSE)</f>
        <v>715</v>
      </c>
      <c r="I908" s="203">
        <f t="shared" si="82"/>
        <v>1351</v>
      </c>
      <c r="J908" s="204">
        <f t="shared" si="81"/>
        <v>109403.98000000001</v>
      </c>
    </row>
    <row r="909" spans="1:10" ht="30" x14ac:dyDescent="0.3">
      <c r="A909" s="338"/>
      <c r="B909" s="339"/>
      <c r="C909" s="206" t="s">
        <v>155</v>
      </c>
      <c r="D909" s="210">
        <v>1000</v>
      </c>
      <c r="E909" s="205" t="s">
        <v>98</v>
      </c>
      <c r="F909" s="201" t="s">
        <v>668</v>
      </c>
      <c r="G909" s="202">
        <f>VLOOKUP(E909,Belimo!$A:$B,2,FALSE)</f>
        <v>665</v>
      </c>
      <c r="H909" s="202">
        <f>VLOOKUP("H6020X4-S2",Belimo!$A:$B,2,FALSE)</f>
        <v>715</v>
      </c>
      <c r="I909" s="203">
        <f t="shared" si="82"/>
        <v>1380</v>
      </c>
      <c r="J909" s="204">
        <f t="shared" si="81"/>
        <v>111752.40000000001</v>
      </c>
    </row>
    <row r="910" spans="1:10" ht="30" x14ac:dyDescent="0.3">
      <c r="A910" s="345"/>
      <c r="B910" s="346"/>
      <c r="C910" s="206" t="s">
        <v>155</v>
      </c>
      <c r="D910" s="210">
        <v>1000</v>
      </c>
      <c r="E910" s="205" t="s">
        <v>97</v>
      </c>
      <c r="F910" s="201" t="s">
        <v>669</v>
      </c>
      <c r="G910" s="202">
        <f>VLOOKUP(E910,Belimo!$A:$B,2,FALSE)</f>
        <v>665</v>
      </c>
      <c r="H910" s="202">
        <f>VLOOKUP("H6020X4-S2",Belimo!$A:$B,2,FALSE)</f>
        <v>715</v>
      </c>
      <c r="I910" s="203">
        <f t="shared" si="82"/>
        <v>1380</v>
      </c>
      <c r="J910" s="204">
        <f t="shared" si="81"/>
        <v>111752.40000000001</v>
      </c>
    </row>
    <row r="911" spans="1:10" ht="15.75" x14ac:dyDescent="0.3">
      <c r="A911" s="329" t="s">
        <v>393</v>
      </c>
      <c r="B911" s="330"/>
      <c r="C911" s="330"/>
      <c r="D911" s="330"/>
      <c r="E911" s="330"/>
      <c r="F911" s="330"/>
      <c r="G911" s="330"/>
      <c r="H911" s="330"/>
      <c r="I911" s="330"/>
      <c r="J911" s="331"/>
    </row>
    <row r="912" spans="1:10" x14ac:dyDescent="0.3">
      <c r="A912" s="374" t="s">
        <v>1515</v>
      </c>
      <c r="B912" s="377" t="s">
        <v>1512</v>
      </c>
      <c r="C912" s="206" t="s">
        <v>156</v>
      </c>
      <c r="D912" s="206">
        <v>450</v>
      </c>
      <c r="E912" s="200" t="s">
        <v>86</v>
      </c>
      <c r="F912" s="201" t="s">
        <v>699</v>
      </c>
      <c r="G912" s="202">
        <f>VLOOKUP(E912,Belimo!$A:$B,2,FALSE)</f>
        <v>296</v>
      </c>
      <c r="H912" s="202">
        <f>VLOOKUP("H6025X10-S2",Belimo!$A:$B,2,FALSE)</f>
        <v>767</v>
      </c>
      <c r="I912" s="203">
        <f t="shared" ref="I912:I924" si="83">G912+H912</f>
        <v>1063</v>
      </c>
      <c r="J912" s="204">
        <f t="shared" si="81"/>
        <v>86081.74</v>
      </c>
    </row>
    <row r="913" spans="1:10" x14ac:dyDescent="0.3">
      <c r="A913" s="375"/>
      <c r="B913" s="378"/>
      <c r="C913" s="206" t="s">
        <v>156</v>
      </c>
      <c r="D913" s="206">
        <v>450</v>
      </c>
      <c r="E913" s="205" t="s">
        <v>85</v>
      </c>
      <c r="F913" s="201" t="s">
        <v>698</v>
      </c>
      <c r="G913" s="202">
        <f>VLOOKUP(E913,Belimo!$A:$B,2,FALSE)</f>
        <v>296</v>
      </c>
      <c r="H913" s="202">
        <f>VLOOKUP("H6025X10-S2",Belimo!$A:$B,2,FALSE)</f>
        <v>767</v>
      </c>
      <c r="I913" s="203">
        <f t="shared" si="83"/>
        <v>1063</v>
      </c>
      <c r="J913" s="204">
        <f t="shared" si="81"/>
        <v>86081.74</v>
      </c>
    </row>
    <row r="914" spans="1:10" x14ac:dyDescent="0.3">
      <c r="A914" s="375"/>
      <c r="B914" s="378"/>
      <c r="C914" s="206" t="s">
        <v>156</v>
      </c>
      <c r="D914" s="206">
        <v>450</v>
      </c>
      <c r="E914" s="205" t="s">
        <v>90</v>
      </c>
      <c r="F914" s="201" t="s">
        <v>661</v>
      </c>
      <c r="G914" s="202">
        <f>VLOOKUP(E914,Belimo!$A:$B,2,FALSE)</f>
        <v>313</v>
      </c>
      <c r="H914" s="202">
        <f>VLOOKUP("H6025X10-S2",Belimo!$A:$B,2,FALSE)</f>
        <v>767</v>
      </c>
      <c r="I914" s="203">
        <f t="shared" si="83"/>
        <v>1080</v>
      </c>
      <c r="J914" s="204">
        <f t="shared" si="81"/>
        <v>87458.400000000009</v>
      </c>
    </row>
    <row r="915" spans="1:10" x14ac:dyDescent="0.3">
      <c r="A915" s="375"/>
      <c r="B915" s="378"/>
      <c r="C915" s="206" t="s">
        <v>156</v>
      </c>
      <c r="D915" s="206">
        <v>450</v>
      </c>
      <c r="E915" s="205" t="s">
        <v>88</v>
      </c>
      <c r="F915" s="201" t="s">
        <v>662</v>
      </c>
      <c r="G915" s="202">
        <f>VLOOKUP(E915,Belimo!$A:$B,2,FALSE)</f>
        <v>313</v>
      </c>
      <c r="H915" s="202">
        <f>VLOOKUP("H6025X10-S2",Belimo!$A:$B,2,FALSE)</f>
        <v>767</v>
      </c>
      <c r="I915" s="203">
        <f t="shared" si="83"/>
        <v>1080</v>
      </c>
      <c r="J915" s="204">
        <f t="shared" si="81"/>
        <v>87458.400000000009</v>
      </c>
    </row>
    <row r="916" spans="1:10" x14ac:dyDescent="0.3">
      <c r="A916" s="375"/>
      <c r="B916" s="378"/>
      <c r="C916" s="206" t="s">
        <v>156</v>
      </c>
      <c r="D916" s="210">
        <v>1000</v>
      </c>
      <c r="E916" s="205" t="s">
        <v>670</v>
      </c>
      <c r="F916" s="201" t="s">
        <v>699</v>
      </c>
      <c r="G916" s="202">
        <f>VLOOKUP(E916,Belimo!$A:$B,2,FALSE)</f>
        <v>393</v>
      </c>
      <c r="H916" s="202">
        <f>VLOOKUP("H6025X10-S2",Belimo!$A:$B,2,FALSE)</f>
        <v>767</v>
      </c>
      <c r="I916" s="203">
        <f t="shared" si="83"/>
        <v>1160</v>
      </c>
      <c r="J916" s="204">
        <f t="shared" si="81"/>
        <v>93936.8</v>
      </c>
    </row>
    <row r="917" spans="1:10" x14ac:dyDescent="0.3">
      <c r="A917" s="375"/>
      <c r="B917" s="378"/>
      <c r="C917" s="206" t="s">
        <v>156</v>
      </c>
      <c r="D917" s="210">
        <v>1000</v>
      </c>
      <c r="E917" s="205" t="s">
        <v>671</v>
      </c>
      <c r="F917" s="201" t="s">
        <v>698</v>
      </c>
      <c r="G917" s="202">
        <f>VLOOKUP(E917,Belimo!$A:$B,2,FALSE)</f>
        <v>393</v>
      </c>
      <c r="H917" s="202">
        <f>VLOOKUP("H6025X10-S2",Belimo!$A:$B,2,FALSE)</f>
        <v>767</v>
      </c>
      <c r="I917" s="203">
        <f t="shared" si="83"/>
        <v>1160</v>
      </c>
      <c r="J917" s="204">
        <f t="shared" si="81"/>
        <v>93936.8</v>
      </c>
    </row>
    <row r="918" spans="1:10" x14ac:dyDescent="0.3">
      <c r="A918" s="375"/>
      <c r="B918" s="378"/>
      <c r="C918" s="206" t="s">
        <v>156</v>
      </c>
      <c r="D918" s="210">
        <v>1000</v>
      </c>
      <c r="E918" s="205" t="s">
        <v>663</v>
      </c>
      <c r="F918" s="201" t="s">
        <v>664</v>
      </c>
      <c r="G918" s="202">
        <f>VLOOKUP(E918,Belimo!$A:$B,2,FALSE)</f>
        <v>419</v>
      </c>
      <c r="H918" s="202">
        <f>VLOOKUP("H6025X10-S2",Belimo!$A:$B,2,FALSE)</f>
        <v>767</v>
      </c>
      <c r="I918" s="203">
        <f t="shared" si="83"/>
        <v>1186</v>
      </c>
      <c r="J918" s="204">
        <f t="shared" si="81"/>
        <v>96042.28</v>
      </c>
    </row>
    <row r="919" spans="1:10" x14ac:dyDescent="0.3">
      <c r="A919" s="375"/>
      <c r="B919" s="378"/>
      <c r="C919" s="206" t="s">
        <v>156</v>
      </c>
      <c r="D919" s="210">
        <v>1000</v>
      </c>
      <c r="E919" s="205" t="s">
        <v>672</v>
      </c>
      <c r="F919" s="201" t="s">
        <v>661</v>
      </c>
      <c r="G919" s="202">
        <f>VLOOKUP(E919,Belimo!$A:$B,2,FALSE)</f>
        <v>415</v>
      </c>
      <c r="H919" s="202">
        <f>VLOOKUP("H6025X10-S2",Belimo!$A:$B,2,FALSE)</f>
        <v>767</v>
      </c>
      <c r="I919" s="203">
        <f t="shared" si="83"/>
        <v>1182</v>
      </c>
      <c r="J919" s="204">
        <f t="shared" si="81"/>
        <v>95718.36</v>
      </c>
    </row>
    <row r="920" spans="1:10" x14ac:dyDescent="0.3">
      <c r="A920" s="375"/>
      <c r="B920" s="378"/>
      <c r="C920" s="206" t="s">
        <v>156</v>
      </c>
      <c r="D920" s="210">
        <v>1000</v>
      </c>
      <c r="E920" s="205" t="s">
        <v>673</v>
      </c>
      <c r="F920" s="201" t="s">
        <v>662</v>
      </c>
      <c r="G920" s="202">
        <f>VLOOKUP(E920,Belimo!$A:$B,2,FALSE)</f>
        <v>415</v>
      </c>
      <c r="H920" s="202">
        <f>VLOOKUP("H6025X10-S2",Belimo!$A:$B,2,FALSE)</f>
        <v>767</v>
      </c>
      <c r="I920" s="203">
        <f t="shared" si="83"/>
        <v>1182</v>
      </c>
      <c r="J920" s="204">
        <f t="shared" si="81"/>
        <v>95718.36</v>
      </c>
    </row>
    <row r="921" spans="1:10" x14ac:dyDescent="0.3">
      <c r="A921" s="375"/>
      <c r="B921" s="378"/>
      <c r="C921" s="206" t="s">
        <v>156</v>
      </c>
      <c r="D921" s="210">
        <v>1000</v>
      </c>
      <c r="E921" s="205" t="s">
        <v>665</v>
      </c>
      <c r="F921" s="201" t="s">
        <v>666</v>
      </c>
      <c r="G921" s="202">
        <f>VLOOKUP(E921,Belimo!$A:$B,2,FALSE)</f>
        <v>620</v>
      </c>
      <c r="H921" s="202">
        <f>VLOOKUP("H6025X10-S2",Belimo!$A:$B,2,FALSE)</f>
        <v>767</v>
      </c>
      <c r="I921" s="203">
        <f t="shared" si="83"/>
        <v>1387</v>
      </c>
      <c r="J921" s="204">
        <f t="shared" si="81"/>
        <v>112319.26000000001</v>
      </c>
    </row>
    <row r="922" spans="1:10" x14ac:dyDescent="0.3">
      <c r="A922" s="375"/>
      <c r="B922" s="378"/>
      <c r="C922" s="206" t="s">
        <v>156</v>
      </c>
      <c r="D922" s="210">
        <v>1000</v>
      </c>
      <c r="E922" s="205" t="s">
        <v>95</v>
      </c>
      <c r="F922" s="201" t="s">
        <v>667</v>
      </c>
      <c r="G922" s="202">
        <f>VLOOKUP(E922,Belimo!$A:$B,2,FALSE)</f>
        <v>636</v>
      </c>
      <c r="H922" s="202">
        <f>VLOOKUP("H6025X10-S2",Belimo!$A:$B,2,FALSE)</f>
        <v>767</v>
      </c>
      <c r="I922" s="203">
        <f t="shared" si="83"/>
        <v>1403</v>
      </c>
      <c r="J922" s="204">
        <f t="shared" si="81"/>
        <v>113614.94</v>
      </c>
    </row>
    <row r="923" spans="1:10" ht="30" x14ac:dyDescent="0.3">
      <c r="A923" s="375"/>
      <c r="B923" s="378"/>
      <c r="C923" s="206" t="s">
        <v>156</v>
      </c>
      <c r="D923" s="210">
        <v>1000</v>
      </c>
      <c r="E923" s="205" t="s">
        <v>98</v>
      </c>
      <c r="F923" s="201" t="s">
        <v>668</v>
      </c>
      <c r="G923" s="202">
        <f>VLOOKUP(E923,Belimo!$A:$B,2,FALSE)</f>
        <v>665</v>
      </c>
      <c r="H923" s="202">
        <f>VLOOKUP("H6025X10-S2",Belimo!$A:$B,2,FALSE)</f>
        <v>767</v>
      </c>
      <c r="I923" s="203">
        <f t="shared" si="83"/>
        <v>1432</v>
      </c>
      <c r="J923" s="204">
        <f t="shared" si="81"/>
        <v>115963.36</v>
      </c>
    </row>
    <row r="924" spans="1:10" ht="30" x14ac:dyDescent="0.3">
      <c r="A924" s="376"/>
      <c r="B924" s="379"/>
      <c r="C924" s="206" t="s">
        <v>156</v>
      </c>
      <c r="D924" s="210">
        <v>1000</v>
      </c>
      <c r="E924" s="205" t="s">
        <v>97</v>
      </c>
      <c r="F924" s="201" t="s">
        <v>669</v>
      </c>
      <c r="G924" s="202">
        <f>VLOOKUP(E924,Belimo!$A:$B,2,FALSE)</f>
        <v>665</v>
      </c>
      <c r="H924" s="202">
        <f>VLOOKUP("H6025X10-S2",Belimo!$A:$B,2,FALSE)</f>
        <v>767</v>
      </c>
      <c r="I924" s="203">
        <f t="shared" si="83"/>
        <v>1432</v>
      </c>
      <c r="J924" s="204">
        <f t="shared" si="81"/>
        <v>115963.36</v>
      </c>
    </row>
    <row r="925" spans="1:10" ht="15.75" x14ac:dyDescent="0.3">
      <c r="A925" s="329" t="s">
        <v>394</v>
      </c>
      <c r="B925" s="330"/>
      <c r="C925" s="330"/>
      <c r="D925" s="330"/>
      <c r="E925" s="330"/>
      <c r="F925" s="330"/>
      <c r="G925" s="330"/>
      <c r="H925" s="330"/>
      <c r="I925" s="330"/>
      <c r="J925" s="331"/>
    </row>
    <row r="926" spans="1:10" x14ac:dyDescent="0.3">
      <c r="A926" s="374" t="s">
        <v>1516</v>
      </c>
      <c r="B926" s="377" t="s">
        <v>1517</v>
      </c>
      <c r="C926" s="206" t="s">
        <v>157</v>
      </c>
      <c r="D926" s="206">
        <v>900</v>
      </c>
      <c r="E926" s="205" t="s">
        <v>670</v>
      </c>
      <c r="F926" s="201" t="s">
        <v>699</v>
      </c>
      <c r="G926" s="202">
        <f>VLOOKUP(E926,Belimo!$A:$B,2,FALSE)</f>
        <v>393</v>
      </c>
      <c r="H926" s="202">
        <f>VLOOKUP("H6032X16-S2",Belimo!$A:$B,2,FALSE)</f>
        <v>822</v>
      </c>
      <c r="I926" s="203">
        <f t="shared" ref="I926:I938" si="84">G926+H926</f>
        <v>1215</v>
      </c>
      <c r="J926" s="204">
        <f t="shared" si="81"/>
        <v>98390.700000000012</v>
      </c>
    </row>
    <row r="927" spans="1:10" x14ac:dyDescent="0.3">
      <c r="A927" s="380"/>
      <c r="B927" s="378"/>
      <c r="C927" s="206" t="s">
        <v>157</v>
      </c>
      <c r="D927" s="206">
        <v>900</v>
      </c>
      <c r="E927" s="205" t="s">
        <v>671</v>
      </c>
      <c r="F927" s="201" t="s">
        <v>698</v>
      </c>
      <c r="G927" s="202">
        <f>VLOOKUP(E927,Belimo!$A:$B,2,FALSE)</f>
        <v>393</v>
      </c>
      <c r="H927" s="202">
        <f>VLOOKUP("H6032X16-S2",Belimo!$A:$B,2,FALSE)</f>
        <v>822</v>
      </c>
      <c r="I927" s="203">
        <f t="shared" si="84"/>
        <v>1215</v>
      </c>
      <c r="J927" s="204">
        <f t="shared" si="81"/>
        <v>98390.700000000012</v>
      </c>
    </row>
    <row r="928" spans="1:10" x14ac:dyDescent="0.3">
      <c r="A928" s="380"/>
      <c r="B928" s="378"/>
      <c r="C928" s="206" t="s">
        <v>157</v>
      </c>
      <c r="D928" s="206">
        <v>900</v>
      </c>
      <c r="E928" s="205" t="s">
        <v>663</v>
      </c>
      <c r="F928" s="201" t="s">
        <v>664</v>
      </c>
      <c r="G928" s="202">
        <f>VLOOKUP(E928,Belimo!$A:$B,2,FALSE)</f>
        <v>419</v>
      </c>
      <c r="H928" s="202">
        <f>VLOOKUP("H6032X16-S2",Belimo!$A:$B,2,FALSE)</f>
        <v>822</v>
      </c>
      <c r="I928" s="203">
        <f t="shared" si="84"/>
        <v>1241</v>
      </c>
      <c r="J928" s="204">
        <f t="shared" si="81"/>
        <v>100496.18000000001</v>
      </c>
    </row>
    <row r="929" spans="1:10" x14ac:dyDescent="0.3">
      <c r="A929" s="380"/>
      <c r="B929" s="378"/>
      <c r="C929" s="206" t="s">
        <v>157</v>
      </c>
      <c r="D929" s="206">
        <v>900</v>
      </c>
      <c r="E929" s="205" t="s">
        <v>672</v>
      </c>
      <c r="F929" s="201" t="s">
        <v>661</v>
      </c>
      <c r="G929" s="202">
        <f>VLOOKUP(E929,Belimo!$A:$B,2,FALSE)</f>
        <v>415</v>
      </c>
      <c r="H929" s="202">
        <f>VLOOKUP("H6032X16-S2",Belimo!$A:$B,2,FALSE)</f>
        <v>822</v>
      </c>
      <c r="I929" s="203">
        <f t="shared" si="84"/>
        <v>1237</v>
      </c>
      <c r="J929" s="204">
        <f t="shared" si="81"/>
        <v>100172.26000000001</v>
      </c>
    </row>
    <row r="930" spans="1:10" x14ac:dyDescent="0.3">
      <c r="A930" s="380"/>
      <c r="B930" s="378"/>
      <c r="C930" s="206" t="s">
        <v>157</v>
      </c>
      <c r="D930" s="206">
        <v>900</v>
      </c>
      <c r="E930" s="205" t="s">
        <v>673</v>
      </c>
      <c r="F930" s="201" t="s">
        <v>662</v>
      </c>
      <c r="G930" s="202">
        <f>VLOOKUP(E930,Belimo!$A:$B,2,FALSE)</f>
        <v>415</v>
      </c>
      <c r="H930" s="202">
        <f>VLOOKUP("H6032X16-S2",Belimo!$A:$B,2,FALSE)</f>
        <v>822</v>
      </c>
      <c r="I930" s="203">
        <f t="shared" si="84"/>
        <v>1237</v>
      </c>
      <c r="J930" s="204">
        <f t="shared" si="81"/>
        <v>100172.26000000001</v>
      </c>
    </row>
    <row r="931" spans="1:10" x14ac:dyDescent="0.3">
      <c r="A931" s="380"/>
      <c r="B931" s="378"/>
      <c r="C931" s="206" t="s">
        <v>157</v>
      </c>
      <c r="D931" s="206">
        <v>900</v>
      </c>
      <c r="E931" s="205" t="s">
        <v>665</v>
      </c>
      <c r="F931" s="201" t="s">
        <v>666</v>
      </c>
      <c r="G931" s="202">
        <f>VLOOKUP(E931,Belimo!$A:$B,2,FALSE)</f>
        <v>620</v>
      </c>
      <c r="H931" s="202">
        <f>VLOOKUP("H6032X16-S2",Belimo!$A:$B,2,FALSE)</f>
        <v>822</v>
      </c>
      <c r="I931" s="203">
        <f t="shared" si="84"/>
        <v>1442</v>
      </c>
      <c r="J931" s="204">
        <f t="shared" si="81"/>
        <v>116773.16</v>
      </c>
    </row>
    <row r="932" spans="1:10" x14ac:dyDescent="0.3">
      <c r="A932" s="380"/>
      <c r="B932" s="378"/>
      <c r="C932" s="206" t="s">
        <v>157</v>
      </c>
      <c r="D932" s="206">
        <v>900</v>
      </c>
      <c r="E932" s="205" t="s">
        <v>95</v>
      </c>
      <c r="F932" s="201" t="s">
        <v>667</v>
      </c>
      <c r="G932" s="202">
        <f>VLOOKUP(E932,Belimo!$A:$B,2,FALSE)</f>
        <v>636</v>
      </c>
      <c r="H932" s="202">
        <f>VLOOKUP("H6032X16-S2",Belimo!$A:$B,2,FALSE)</f>
        <v>822</v>
      </c>
      <c r="I932" s="203">
        <f t="shared" si="84"/>
        <v>1458</v>
      </c>
      <c r="J932" s="204">
        <f t="shared" si="81"/>
        <v>118068.84000000001</v>
      </c>
    </row>
    <row r="933" spans="1:10" ht="30" x14ac:dyDescent="0.3">
      <c r="A933" s="380"/>
      <c r="B933" s="378"/>
      <c r="C933" s="206" t="s">
        <v>157</v>
      </c>
      <c r="D933" s="206">
        <v>900</v>
      </c>
      <c r="E933" s="205" t="s">
        <v>98</v>
      </c>
      <c r="F933" s="201" t="s">
        <v>668</v>
      </c>
      <c r="G933" s="202">
        <f>VLOOKUP(E933,Belimo!$A:$B,2,FALSE)</f>
        <v>665</v>
      </c>
      <c r="H933" s="202">
        <f>VLOOKUP("H6032X16-S2",Belimo!$A:$B,2,FALSE)</f>
        <v>822</v>
      </c>
      <c r="I933" s="203">
        <f t="shared" si="84"/>
        <v>1487</v>
      </c>
      <c r="J933" s="204">
        <f t="shared" si="81"/>
        <v>120417.26000000001</v>
      </c>
    </row>
    <row r="934" spans="1:10" ht="30" x14ac:dyDescent="0.3">
      <c r="A934" s="380"/>
      <c r="B934" s="378"/>
      <c r="C934" s="206" t="s">
        <v>157</v>
      </c>
      <c r="D934" s="206">
        <v>900</v>
      </c>
      <c r="E934" s="205" t="s">
        <v>97</v>
      </c>
      <c r="F934" s="201" t="s">
        <v>669</v>
      </c>
      <c r="G934" s="202">
        <f>VLOOKUP(E934,Belimo!$A:$B,2,FALSE)</f>
        <v>665</v>
      </c>
      <c r="H934" s="202">
        <f>VLOOKUP("H6032X16-S2",Belimo!$A:$B,2,FALSE)</f>
        <v>822</v>
      </c>
      <c r="I934" s="203">
        <f t="shared" si="84"/>
        <v>1487</v>
      </c>
      <c r="J934" s="204">
        <f t="shared" si="81"/>
        <v>120417.26000000001</v>
      </c>
    </row>
    <row r="935" spans="1:10" x14ac:dyDescent="0.3">
      <c r="A935" s="380"/>
      <c r="B935" s="378"/>
      <c r="C935" s="206" t="s">
        <v>157</v>
      </c>
      <c r="D935" s="210">
        <v>1000</v>
      </c>
      <c r="E935" s="205" t="s">
        <v>104</v>
      </c>
      <c r="F935" s="201" t="s">
        <v>699</v>
      </c>
      <c r="G935" s="202">
        <f>VLOOKUP(E935,Belimo!$A:$B,2,FALSE)</f>
        <v>521</v>
      </c>
      <c r="H935" s="202">
        <f>VLOOKUP("H6032X16-S2",Belimo!$A:$B,2,FALSE)</f>
        <v>822</v>
      </c>
      <c r="I935" s="203">
        <f t="shared" si="84"/>
        <v>1343</v>
      </c>
      <c r="J935" s="204">
        <f t="shared" si="81"/>
        <v>108756.14</v>
      </c>
    </row>
    <row r="936" spans="1:10" x14ac:dyDescent="0.3">
      <c r="A936" s="380"/>
      <c r="B936" s="378"/>
      <c r="C936" s="206" t="s">
        <v>157</v>
      </c>
      <c r="D936" s="210">
        <v>1000</v>
      </c>
      <c r="E936" s="205" t="s">
        <v>102</v>
      </c>
      <c r="F936" s="201" t="s">
        <v>698</v>
      </c>
      <c r="G936" s="202">
        <f>VLOOKUP(E936,Belimo!$A:$B,2,FALSE)</f>
        <v>521</v>
      </c>
      <c r="H936" s="202">
        <f>VLOOKUP("H6032X16-S2",Belimo!$A:$B,2,FALSE)</f>
        <v>822</v>
      </c>
      <c r="I936" s="203">
        <f t="shared" si="84"/>
        <v>1343</v>
      </c>
      <c r="J936" s="204">
        <f t="shared" si="81"/>
        <v>108756.14</v>
      </c>
    </row>
    <row r="937" spans="1:10" x14ac:dyDescent="0.3">
      <c r="A937" s="380"/>
      <c r="B937" s="378"/>
      <c r="C937" s="206" t="s">
        <v>157</v>
      </c>
      <c r="D937" s="210">
        <v>1000</v>
      </c>
      <c r="E937" s="205" t="s">
        <v>108</v>
      </c>
      <c r="F937" s="201" t="s">
        <v>661</v>
      </c>
      <c r="G937" s="202">
        <f>VLOOKUP(E937,Belimo!$A:$B,2,FALSE)</f>
        <v>557</v>
      </c>
      <c r="H937" s="202">
        <f>VLOOKUP("H6032X16-S2",Belimo!$A:$B,2,FALSE)</f>
        <v>822</v>
      </c>
      <c r="I937" s="203">
        <f t="shared" si="84"/>
        <v>1379</v>
      </c>
      <c r="J937" s="204">
        <f t="shared" si="81"/>
        <v>111671.42</v>
      </c>
    </row>
    <row r="938" spans="1:10" x14ac:dyDescent="0.3">
      <c r="A938" s="381"/>
      <c r="B938" s="379"/>
      <c r="C938" s="206" t="s">
        <v>157</v>
      </c>
      <c r="D938" s="210">
        <v>1000</v>
      </c>
      <c r="E938" s="205" t="s">
        <v>106</v>
      </c>
      <c r="F938" s="201" t="s">
        <v>662</v>
      </c>
      <c r="G938" s="202">
        <f>VLOOKUP(E938,Belimo!$A:$B,2,FALSE)</f>
        <v>557</v>
      </c>
      <c r="H938" s="202">
        <f>VLOOKUP("H6032X16-S2",Belimo!$A:$B,2,FALSE)</f>
        <v>822</v>
      </c>
      <c r="I938" s="203">
        <f t="shared" si="84"/>
        <v>1379</v>
      </c>
      <c r="J938" s="204">
        <f t="shared" si="81"/>
        <v>111671.42</v>
      </c>
    </row>
    <row r="939" spans="1:10" ht="15.75" x14ac:dyDescent="0.3">
      <c r="A939" s="329" t="s">
        <v>395</v>
      </c>
      <c r="B939" s="330"/>
      <c r="C939" s="330"/>
      <c r="D939" s="330"/>
      <c r="E939" s="330"/>
      <c r="F939" s="330"/>
      <c r="G939" s="330"/>
      <c r="H939" s="330"/>
      <c r="I939" s="330"/>
      <c r="J939" s="331"/>
    </row>
    <row r="940" spans="1:10" x14ac:dyDescent="0.3">
      <c r="A940" s="374" t="s">
        <v>1518</v>
      </c>
      <c r="B940" s="377" t="s">
        <v>1519</v>
      </c>
      <c r="C940" s="206" t="s">
        <v>158</v>
      </c>
      <c r="D940" s="206">
        <v>500</v>
      </c>
      <c r="E940" s="205" t="s">
        <v>670</v>
      </c>
      <c r="F940" s="201" t="s">
        <v>699</v>
      </c>
      <c r="G940" s="202">
        <f>VLOOKUP(E940,Belimo!$A:$B,2,FALSE)</f>
        <v>393</v>
      </c>
      <c r="H940" s="202">
        <f>VLOOKUP("H6040X25-S2",Belimo!$A:$B,2,FALSE)</f>
        <v>854</v>
      </c>
      <c r="I940" s="203">
        <f t="shared" ref="I940:I952" si="85">G940+H940</f>
        <v>1247</v>
      </c>
      <c r="J940" s="204">
        <f t="shared" si="81"/>
        <v>100982.06000000001</v>
      </c>
    </row>
    <row r="941" spans="1:10" x14ac:dyDescent="0.3">
      <c r="A941" s="380"/>
      <c r="B941" s="378"/>
      <c r="C941" s="206" t="s">
        <v>158</v>
      </c>
      <c r="D941" s="206">
        <v>500</v>
      </c>
      <c r="E941" s="205" t="s">
        <v>671</v>
      </c>
      <c r="F941" s="201" t="s">
        <v>698</v>
      </c>
      <c r="G941" s="202">
        <f>VLOOKUP(E941,Belimo!$A:$B,2,FALSE)</f>
        <v>393</v>
      </c>
      <c r="H941" s="202">
        <f>VLOOKUP("H6040X25-S2",Belimo!$A:$B,2,FALSE)</f>
        <v>854</v>
      </c>
      <c r="I941" s="203">
        <f t="shared" si="85"/>
        <v>1247</v>
      </c>
      <c r="J941" s="204">
        <f t="shared" si="81"/>
        <v>100982.06000000001</v>
      </c>
    </row>
    <row r="942" spans="1:10" x14ac:dyDescent="0.3">
      <c r="A942" s="380"/>
      <c r="B942" s="378"/>
      <c r="C942" s="206" t="s">
        <v>158</v>
      </c>
      <c r="D942" s="206">
        <v>500</v>
      </c>
      <c r="E942" s="205" t="s">
        <v>663</v>
      </c>
      <c r="F942" s="201" t="s">
        <v>664</v>
      </c>
      <c r="G942" s="202">
        <f>VLOOKUP(E942,Belimo!$A:$B,2,FALSE)</f>
        <v>419</v>
      </c>
      <c r="H942" s="202">
        <f>VLOOKUP("H6040X25-S2",Belimo!$A:$B,2,FALSE)</f>
        <v>854</v>
      </c>
      <c r="I942" s="203">
        <f t="shared" si="85"/>
        <v>1273</v>
      </c>
      <c r="J942" s="204">
        <f t="shared" si="81"/>
        <v>103087.54000000001</v>
      </c>
    </row>
    <row r="943" spans="1:10" x14ac:dyDescent="0.3">
      <c r="A943" s="380"/>
      <c r="B943" s="378"/>
      <c r="C943" s="206" t="s">
        <v>158</v>
      </c>
      <c r="D943" s="206">
        <v>500</v>
      </c>
      <c r="E943" s="205" t="s">
        <v>672</v>
      </c>
      <c r="F943" s="201" t="s">
        <v>661</v>
      </c>
      <c r="G943" s="202">
        <f>VLOOKUP(E943,Belimo!$A:$B,2,FALSE)</f>
        <v>415</v>
      </c>
      <c r="H943" s="202">
        <f>VLOOKUP("H6040X25-S2",Belimo!$A:$B,2,FALSE)</f>
        <v>854</v>
      </c>
      <c r="I943" s="203">
        <f t="shared" si="85"/>
        <v>1269</v>
      </c>
      <c r="J943" s="204">
        <f t="shared" si="81"/>
        <v>102763.62000000001</v>
      </c>
    </row>
    <row r="944" spans="1:10" x14ac:dyDescent="0.3">
      <c r="A944" s="380"/>
      <c r="B944" s="378"/>
      <c r="C944" s="206" t="s">
        <v>158</v>
      </c>
      <c r="D944" s="206">
        <v>500</v>
      </c>
      <c r="E944" s="205" t="s">
        <v>673</v>
      </c>
      <c r="F944" s="201" t="s">
        <v>662</v>
      </c>
      <c r="G944" s="202">
        <f>VLOOKUP(E944,Belimo!$A:$B,2,FALSE)</f>
        <v>415</v>
      </c>
      <c r="H944" s="202">
        <f>VLOOKUP("H6040X25-S2",Belimo!$A:$B,2,FALSE)</f>
        <v>854</v>
      </c>
      <c r="I944" s="203">
        <f t="shared" si="85"/>
        <v>1269</v>
      </c>
      <c r="J944" s="204">
        <f t="shared" si="81"/>
        <v>102763.62000000001</v>
      </c>
    </row>
    <row r="945" spans="1:10" x14ac:dyDescent="0.3">
      <c r="A945" s="380"/>
      <c r="B945" s="378"/>
      <c r="C945" s="206" t="s">
        <v>158</v>
      </c>
      <c r="D945" s="206">
        <v>500</v>
      </c>
      <c r="E945" s="205" t="s">
        <v>665</v>
      </c>
      <c r="F945" s="201" t="s">
        <v>666</v>
      </c>
      <c r="G945" s="202">
        <f>VLOOKUP(E945,Belimo!$A:$B,2,FALSE)</f>
        <v>620</v>
      </c>
      <c r="H945" s="202">
        <f>VLOOKUP("H6040X25-S2",Belimo!$A:$B,2,FALSE)</f>
        <v>854</v>
      </c>
      <c r="I945" s="203">
        <f t="shared" si="85"/>
        <v>1474</v>
      </c>
      <c r="J945" s="204">
        <f t="shared" ref="J945:J1008" si="86">$I$7*I945</f>
        <v>119364.52</v>
      </c>
    </row>
    <row r="946" spans="1:10" x14ac:dyDescent="0.3">
      <c r="A946" s="380"/>
      <c r="B946" s="378"/>
      <c r="C946" s="206" t="s">
        <v>158</v>
      </c>
      <c r="D946" s="206">
        <v>500</v>
      </c>
      <c r="E946" s="205" t="s">
        <v>95</v>
      </c>
      <c r="F946" s="201" t="s">
        <v>667</v>
      </c>
      <c r="G946" s="202">
        <f>VLOOKUP(E946,Belimo!$A:$B,2,FALSE)</f>
        <v>636</v>
      </c>
      <c r="H946" s="202">
        <f>VLOOKUP("H6040X25-S2",Belimo!$A:$B,2,FALSE)</f>
        <v>854</v>
      </c>
      <c r="I946" s="203">
        <f t="shared" si="85"/>
        <v>1490</v>
      </c>
      <c r="J946" s="204">
        <f t="shared" si="86"/>
        <v>120660.20000000001</v>
      </c>
    </row>
    <row r="947" spans="1:10" ht="30" x14ac:dyDescent="0.3">
      <c r="A947" s="380"/>
      <c r="B947" s="378"/>
      <c r="C947" s="206" t="s">
        <v>158</v>
      </c>
      <c r="D947" s="206">
        <v>500</v>
      </c>
      <c r="E947" s="205" t="s">
        <v>98</v>
      </c>
      <c r="F947" s="201" t="s">
        <v>668</v>
      </c>
      <c r="G947" s="202">
        <f>VLOOKUP(E947,Belimo!$A:$B,2,FALSE)</f>
        <v>665</v>
      </c>
      <c r="H947" s="202">
        <f>VLOOKUP("H6040X25-S2",Belimo!$A:$B,2,FALSE)</f>
        <v>854</v>
      </c>
      <c r="I947" s="203">
        <f t="shared" si="85"/>
        <v>1519</v>
      </c>
      <c r="J947" s="204">
        <f t="shared" si="86"/>
        <v>123008.62000000001</v>
      </c>
    </row>
    <row r="948" spans="1:10" ht="30" x14ac:dyDescent="0.3">
      <c r="A948" s="380"/>
      <c r="B948" s="378"/>
      <c r="C948" s="206" t="s">
        <v>158</v>
      </c>
      <c r="D948" s="206">
        <v>500</v>
      </c>
      <c r="E948" s="205" t="s">
        <v>97</v>
      </c>
      <c r="F948" s="201" t="s">
        <v>669</v>
      </c>
      <c r="G948" s="202">
        <f>VLOOKUP(E948,Belimo!$A:$B,2,FALSE)</f>
        <v>665</v>
      </c>
      <c r="H948" s="202">
        <f>VLOOKUP("H6040X25-S2",Belimo!$A:$B,2,FALSE)</f>
        <v>854</v>
      </c>
      <c r="I948" s="203">
        <f t="shared" si="85"/>
        <v>1519</v>
      </c>
      <c r="J948" s="204">
        <f t="shared" si="86"/>
        <v>123008.62000000001</v>
      </c>
    </row>
    <row r="949" spans="1:10" x14ac:dyDescent="0.3">
      <c r="A949" s="380"/>
      <c r="B949" s="378"/>
      <c r="C949" s="206" t="s">
        <v>158</v>
      </c>
      <c r="D949" s="206">
        <v>850</v>
      </c>
      <c r="E949" s="205" t="s">
        <v>104</v>
      </c>
      <c r="F949" s="201" t="s">
        <v>699</v>
      </c>
      <c r="G949" s="202">
        <f>VLOOKUP(E949,Belimo!$A:$B,2,FALSE)</f>
        <v>521</v>
      </c>
      <c r="H949" s="202">
        <f>VLOOKUP("H6040X25-S2",Belimo!$A:$B,2,FALSE)</f>
        <v>854</v>
      </c>
      <c r="I949" s="203">
        <f t="shared" si="85"/>
        <v>1375</v>
      </c>
      <c r="J949" s="204">
        <f t="shared" si="86"/>
        <v>111347.5</v>
      </c>
    </row>
    <row r="950" spans="1:10" x14ac:dyDescent="0.3">
      <c r="A950" s="380"/>
      <c r="B950" s="378"/>
      <c r="C950" s="206" t="s">
        <v>158</v>
      </c>
      <c r="D950" s="208">
        <v>850</v>
      </c>
      <c r="E950" s="205" t="s">
        <v>102</v>
      </c>
      <c r="F950" s="201" t="s">
        <v>698</v>
      </c>
      <c r="G950" s="202">
        <f>VLOOKUP(E950,Belimo!$A:$B,2,FALSE)</f>
        <v>521</v>
      </c>
      <c r="H950" s="202">
        <f>VLOOKUP("H6040X25-S2",Belimo!$A:$B,2,FALSE)</f>
        <v>854</v>
      </c>
      <c r="I950" s="203">
        <f t="shared" si="85"/>
        <v>1375</v>
      </c>
      <c r="J950" s="204">
        <f t="shared" si="86"/>
        <v>111347.5</v>
      </c>
    </row>
    <row r="951" spans="1:10" x14ac:dyDescent="0.3">
      <c r="A951" s="380"/>
      <c r="B951" s="378"/>
      <c r="C951" s="206" t="s">
        <v>158</v>
      </c>
      <c r="D951" s="206">
        <v>850</v>
      </c>
      <c r="E951" s="205" t="s">
        <v>108</v>
      </c>
      <c r="F951" s="201" t="s">
        <v>661</v>
      </c>
      <c r="G951" s="202">
        <f>VLOOKUP(E951,Belimo!$A:$B,2,FALSE)</f>
        <v>557</v>
      </c>
      <c r="H951" s="202">
        <f>VLOOKUP("H6040X25-S2",Belimo!$A:$B,2,FALSE)</f>
        <v>854</v>
      </c>
      <c r="I951" s="203">
        <f t="shared" si="85"/>
        <v>1411</v>
      </c>
      <c r="J951" s="204">
        <f t="shared" si="86"/>
        <v>114262.78</v>
      </c>
    </row>
    <row r="952" spans="1:10" x14ac:dyDescent="0.3">
      <c r="A952" s="381"/>
      <c r="B952" s="379"/>
      <c r="C952" s="206" t="s">
        <v>158</v>
      </c>
      <c r="D952" s="208">
        <v>850</v>
      </c>
      <c r="E952" s="205" t="s">
        <v>106</v>
      </c>
      <c r="F952" s="201" t="s">
        <v>662</v>
      </c>
      <c r="G952" s="202">
        <f>VLOOKUP(E952,Belimo!$A:$B,2,FALSE)</f>
        <v>557</v>
      </c>
      <c r="H952" s="202">
        <f>VLOOKUP("H6040X25-S2",Belimo!$A:$B,2,FALSE)</f>
        <v>854</v>
      </c>
      <c r="I952" s="203">
        <f t="shared" si="85"/>
        <v>1411</v>
      </c>
      <c r="J952" s="204">
        <f t="shared" si="86"/>
        <v>114262.78</v>
      </c>
    </row>
    <row r="953" spans="1:10" ht="15.75" x14ac:dyDescent="0.3">
      <c r="A953" s="329" t="s">
        <v>396</v>
      </c>
      <c r="B953" s="330"/>
      <c r="C953" s="330"/>
      <c r="D953" s="330"/>
      <c r="E953" s="330"/>
      <c r="F953" s="330"/>
      <c r="G953" s="330"/>
      <c r="H953" s="330"/>
      <c r="I953" s="330"/>
      <c r="J953" s="331"/>
    </row>
    <row r="954" spans="1:10" x14ac:dyDescent="0.3">
      <c r="A954" s="374" t="s">
        <v>1520</v>
      </c>
      <c r="B954" s="377" t="s">
        <v>1521</v>
      </c>
      <c r="C954" s="206" t="s">
        <v>159</v>
      </c>
      <c r="D954" s="206">
        <v>300</v>
      </c>
      <c r="E954" s="205" t="s">
        <v>670</v>
      </c>
      <c r="F954" s="201" t="s">
        <v>699</v>
      </c>
      <c r="G954" s="202">
        <f>VLOOKUP(E954,Belimo!$A:$B,2,FALSE)</f>
        <v>393</v>
      </c>
      <c r="H954" s="202">
        <f>VLOOKUP("H6050X40-S2",Belimo!$A:$B,2,FALSE)</f>
        <v>883</v>
      </c>
      <c r="I954" s="203">
        <f t="shared" ref="I954:I966" si="87">G954+H954</f>
        <v>1276</v>
      </c>
      <c r="J954" s="204">
        <f t="shared" si="86"/>
        <v>103330.48000000001</v>
      </c>
    </row>
    <row r="955" spans="1:10" x14ac:dyDescent="0.3">
      <c r="A955" s="380"/>
      <c r="B955" s="378"/>
      <c r="C955" s="206" t="s">
        <v>159</v>
      </c>
      <c r="D955" s="206">
        <v>300</v>
      </c>
      <c r="E955" s="205" t="s">
        <v>671</v>
      </c>
      <c r="F955" s="201" t="s">
        <v>698</v>
      </c>
      <c r="G955" s="202">
        <f>VLOOKUP(E955,Belimo!$A:$B,2,FALSE)</f>
        <v>393</v>
      </c>
      <c r="H955" s="202">
        <f>VLOOKUP("H6050X40-S2",Belimo!$A:$B,2,FALSE)</f>
        <v>883</v>
      </c>
      <c r="I955" s="203">
        <f t="shared" si="87"/>
        <v>1276</v>
      </c>
      <c r="J955" s="204">
        <f t="shared" si="86"/>
        <v>103330.48000000001</v>
      </c>
    </row>
    <row r="956" spans="1:10" x14ac:dyDescent="0.3">
      <c r="A956" s="380"/>
      <c r="B956" s="378"/>
      <c r="C956" s="206" t="s">
        <v>159</v>
      </c>
      <c r="D956" s="206">
        <v>300</v>
      </c>
      <c r="E956" s="205" t="s">
        <v>663</v>
      </c>
      <c r="F956" s="201" t="s">
        <v>664</v>
      </c>
      <c r="G956" s="202">
        <f>VLOOKUP(E956,Belimo!$A:$B,2,FALSE)</f>
        <v>419</v>
      </c>
      <c r="H956" s="202">
        <f>VLOOKUP("H6050X40-S2",Belimo!$A:$B,2,FALSE)</f>
        <v>883</v>
      </c>
      <c r="I956" s="203">
        <f t="shared" si="87"/>
        <v>1302</v>
      </c>
      <c r="J956" s="204">
        <f t="shared" si="86"/>
        <v>105435.96</v>
      </c>
    </row>
    <row r="957" spans="1:10" s="211" customFormat="1" x14ac:dyDescent="0.25">
      <c r="A957" s="380"/>
      <c r="B957" s="378"/>
      <c r="C957" s="206" t="s">
        <v>159</v>
      </c>
      <c r="D957" s="206">
        <v>300</v>
      </c>
      <c r="E957" s="205" t="s">
        <v>672</v>
      </c>
      <c r="F957" s="201" t="s">
        <v>661</v>
      </c>
      <c r="G957" s="202">
        <f>VLOOKUP(E957,Belimo!$A:$B,2,FALSE)</f>
        <v>415</v>
      </c>
      <c r="H957" s="202">
        <f>VLOOKUP("H6050X40-S2",Belimo!$A:$B,2,FALSE)</f>
        <v>883</v>
      </c>
      <c r="I957" s="203">
        <f t="shared" si="87"/>
        <v>1298</v>
      </c>
      <c r="J957" s="204">
        <f t="shared" si="86"/>
        <v>105112.04000000001</v>
      </c>
    </row>
    <row r="958" spans="1:10" x14ac:dyDescent="0.3">
      <c r="A958" s="380"/>
      <c r="B958" s="378"/>
      <c r="C958" s="206" t="s">
        <v>159</v>
      </c>
      <c r="D958" s="206">
        <v>300</v>
      </c>
      <c r="E958" s="205" t="s">
        <v>673</v>
      </c>
      <c r="F958" s="201" t="s">
        <v>662</v>
      </c>
      <c r="G958" s="202">
        <f>VLOOKUP(E958,Belimo!$A:$B,2,FALSE)</f>
        <v>415</v>
      </c>
      <c r="H958" s="202">
        <f>VLOOKUP("H6050X40-S2",Belimo!$A:$B,2,FALSE)</f>
        <v>883</v>
      </c>
      <c r="I958" s="203">
        <f t="shared" si="87"/>
        <v>1298</v>
      </c>
      <c r="J958" s="204">
        <f t="shared" si="86"/>
        <v>105112.04000000001</v>
      </c>
    </row>
    <row r="959" spans="1:10" x14ac:dyDescent="0.3">
      <c r="A959" s="380"/>
      <c r="B959" s="378"/>
      <c r="C959" s="206" t="s">
        <v>159</v>
      </c>
      <c r="D959" s="206">
        <v>300</v>
      </c>
      <c r="E959" s="205" t="s">
        <v>665</v>
      </c>
      <c r="F959" s="201" t="s">
        <v>666</v>
      </c>
      <c r="G959" s="202">
        <f>VLOOKUP(E959,Belimo!$A:$B,2,FALSE)</f>
        <v>620</v>
      </c>
      <c r="H959" s="202">
        <f>VLOOKUP("H6050X40-S2",Belimo!$A:$B,2,FALSE)</f>
        <v>883</v>
      </c>
      <c r="I959" s="203">
        <f t="shared" si="87"/>
        <v>1503</v>
      </c>
      <c r="J959" s="204">
        <f t="shared" si="86"/>
        <v>121712.94</v>
      </c>
    </row>
    <row r="960" spans="1:10" x14ac:dyDescent="0.3">
      <c r="A960" s="380"/>
      <c r="B960" s="378"/>
      <c r="C960" s="206" t="s">
        <v>159</v>
      </c>
      <c r="D960" s="206">
        <v>300</v>
      </c>
      <c r="E960" s="205" t="s">
        <v>95</v>
      </c>
      <c r="F960" s="201" t="s">
        <v>667</v>
      </c>
      <c r="G960" s="202">
        <f>VLOOKUP(E960,Belimo!$A:$B,2,FALSE)</f>
        <v>636</v>
      </c>
      <c r="H960" s="202">
        <f>VLOOKUP("H6050X40-S2",Belimo!$A:$B,2,FALSE)</f>
        <v>883</v>
      </c>
      <c r="I960" s="203">
        <f t="shared" si="87"/>
        <v>1519</v>
      </c>
      <c r="J960" s="204">
        <f t="shared" si="86"/>
        <v>123008.62000000001</v>
      </c>
    </row>
    <row r="961" spans="1:10" ht="30" x14ac:dyDescent="0.3">
      <c r="A961" s="380"/>
      <c r="B961" s="378"/>
      <c r="C961" s="206" t="s">
        <v>159</v>
      </c>
      <c r="D961" s="206">
        <v>300</v>
      </c>
      <c r="E961" s="205" t="s">
        <v>98</v>
      </c>
      <c r="F961" s="201" t="s">
        <v>668</v>
      </c>
      <c r="G961" s="202">
        <f>VLOOKUP(E961,Belimo!$A:$B,2,FALSE)</f>
        <v>665</v>
      </c>
      <c r="H961" s="202">
        <f>VLOOKUP("H6050X40-S2",Belimo!$A:$B,2,FALSE)</f>
        <v>883</v>
      </c>
      <c r="I961" s="203">
        <f t="shared" si="87"/>
        <v>1548</v>
      </c>
      <c r="J961" s="204">
        <f t="shared" si="86"/>
        <v>125357.04000000001</v>
      </c>
    </row>
    <row r="962" spans="1:10" ht="30" x14ac:dyDescent="0.3">
      <c r="A962" s="380"/>
      <c r="B962" s="378"/>
      <c r="C962" s="206" t="s">
        <v>159</v>
      </c>
      <c r="D962" s="206">
        <v>300</v>
      </c>
      <c r="E962" s="205" t="s">
        <v>97</v>
      </c>
      <c r="F962" s="201" t="s">
        <v>669</v>
      </c>
      <c r="G962" s="202">
        <f>VLOOKUP(E962,Belimo!$A:$B,2,FALSE)</f>
        <v>665</v>
      </c>
      <c r="H962" s="202">
        <f>VLOOKUP("H6050X40-S2",Belimo!$A:$B,2,FALSE)</f>
        <v>883</v>
      </c>
      <c r="I962" s="203">
        <f t="shared" si="87"/>
        <v>1548</v>
      </c>
      <c r="J962" s="204">
        <f t="shared" si="86"/>
        <v>125357.04000000001</v>
      </c>
    </row>
    <row r="963" spans="1:10" x14ac:dyDescent="0.3">
      <c r="A963" s="380"/>
      <c r="B963" s="378"/>
      <c r="C963" s="206" t="s">
        <v>159</v>
      </c>
      <c r="D963" s="206">
        <v>500</v>
      </c>
      <c r="E963" s="205" t="s">
        <v>104</v>
      </c>
      <c r="F963" s="201" t="s">
        <v>699</v>
      </c>
      <c r="G963" s="202">
        <f>VLOOKUP(E963,Belimo!$A:$B,2,FALSE)</f>
        <v>521</v>
      </c>
      <c r="H963" s="202">
        <f>VLOOKUP("H6050X40-S2",Belimo!$A:$B,2,FALSE)</f>
        <v>883</v>
      </c>
      <c r="I963" s="203">
        <f t="shared" si="87"/>
        <v>1404</v>
      </c>
      <c r="J963" s="204">
        <f t="shared" si="86"/>
        <v>113695.92000000001</v>
      </c>
    </row>
    <row r="964" spans="1:10" x14ac:dyDescent="0.3">
      <c r="A964" s="380"/>
      <c r="B964" s="378"/>
      <c r="C964" s="206" t="s">
        <v>159</v>
      </c>
      <c r="D964" s="208">
        <v>500</v>
      </c>
      <c r="E964" s="205" t="s">
        <v>102</v>
      </c>
      <c r="F964" s="201" t="s">
        <v>698</v>
      </c>
      <c r="G964" s="202">
        <f>VLOOKUP(E964,Belimo!$A:$B,2,FALSE)</f>
        <v>521</v>
      </c>
      <c r="H964" s="202">
        <f>VLOOKUP("H6050X40-S2",Belimo!$A:$B,2,FALSE)</f>
        <v>883</v>
      </c>
      <c r="I964" s="203">
        <f t="shared" si="87"/>
        <v>1404</v>
      </c>
      <c r="J964" s="204">
        <f t="shared" si="86"/>
        <v>113695.92000000001</v>
      </c>
    </row>
    <row r="965" spans="1:10" x14ac:dyDescent="0.3">
      <c r="A965" s="380"/>
      <c r="B965" s="378"/>
      <c r="C965" s="206" t="s">
        <v>159</v>
      </c>
      <c r="D965" s="206">
        <v>500</v>
      </c>
      <c r="E965" s="205" t="s">
        <v>108</v>
      </c>
      <c r="F965" s="201" t="s">
        <v>661</v>
      </c>
      <c r="G965" s="202">
        <f>VLOOKUP(E965,Belimo!$A:$B,2,FALSE)</f>
        <v>557</v>
      </c>
      <c r="H965" s="202">
        <f>VLOOKUP("H6050X40-S2",Belimo!$A:$B,2,FALSE)</f>
        <v>883</v>
      </c>
      <c r="I965" s="203">
        <f t="shared" si="87"/>
        <v>1440</v>
      </c>
      <c r="J965" s="204">
        <f t="shared" si="86"/>
        <v>116611.20000000001</v>
      </c>
    </row>
    <row r="966" spans="1:10" x14ac:dyDescent="0.3">
      <c r="A966" s="381"/>
      <c r="B966" s="379"/>
      <c r="C966" s="206" t="s">
        <v>159</v>
      </c>
      <c r="D966" s="208">
        <v>500</v>
      </c>
      <c r="E966" s="205" t="s">
        <v>106</v>
      </c>
      <c r="F966" s="201" t="s">
        <v>662</v>
      </c>
      <c r="G966" s="202">
        <f>VLOOKUP(E966,Belimo!$A:$B,2,FALSE)</f>
        <v>557</v>
      </c>
      <c r="H966" s="202">
        <f>VLOOKUP("H6050X40-S2",Belimo!$A:$B,2,FALSE)</f>
        <v>883</v>
      </c>
      <c r="I966" s="203">
        <f t="shared" si="87"/>
        <v>1440</v>
      </c>
      <c r="J966" s="204">
        <f t="shared" si="86"/>
        <v>116611.20000000001</v>
      </c>
    </row>
    <row r="967" spans="1:10" ht="52.5" customHeight="1" x14ac:dyDescent="0.3">
      <c r="A967" s="332" t="s">
        <v>914</v>
      </c>
      <c r="B967" s="333"/>
      <c r="C967" s="333"/>
      <c r="D967" s="333"/>
      <c r="E967" s="333"/>
      <c r="F967" s="333"/>
      <c r="G967" s="333"/>
      <c r="H967" s="333"/>
      <c r="I967" s="333"/>
      <c r="J967" s="334"/>
    </row>
    <row r="968" spans="1:10" ht="15.75" x14ac:dyDescent="0.3">
      <c r="A968" s="335" t="s">
        <v>700</v>
      </c>
      <c r="B968" s="336"/>
      <c r="C968" s="336"/>
      <c r="D968" s="336"/>
      <c r="E968" s="336"/>
      <c r="F968" s="336"/>
      <c r="G968" s="336"/>
      <c r="H968" s="336"/>
      <c r="I968" s="336"/>
      <c r="J968" s="337"/>
    </row>
    <row r="969" spans="1:10" x14ac:dyDescent="0.3">
      <c r="A969" s="373" t="s">
        <v>160</v>
      </c>
      <c r="B969" s="339">
        <v>58</v>
      </c>
      <c r="C969" s="206" t="s">
        <v>160</v>
      </c>
      <c r="D969" s="210">
        <v>1000</v>
      </c>
      <c r="E969" s="205" t="s">
        <v>670</v>
      </c>
      <c r="F969" s="201" t="s">
        <v>699</v>
      </c>
      <c r="G969" s="202">
        <f>VLOOKUP(E969,Belimo!$A:$B,2,FALSE)</f>
        <v>393</v>
      </c>
      <c r="H969" s="202">
        <f>VLOOKUP("H6065X58-SP2",Belimo!$A:$B,2,FALSE)</f>
        <v>2996</v>
      </c>
      <c r="I969" s="203">
        <f t="shared" ref="I969:I977" si="88">G969+H969</f>
        <v>3389</v>
      </c>
      <c r="J969" s="204">
        <f t="shared" si="86"/>
        <v>274441.22000000003</v>
      </c>
    </row>
    <row r="970" spans="1:10" s="211" customFormat="1" x14ac:dyDescent="0.25">
      <c r="A970" s="373"/>
      <c r="B970" s="339"/>
      <c r="C970" s="206" t="s">
        <v>160</v>
      </c>
      <c r="D970" s="210">
        <v>1000</v>
      </c>
      <c r="E970" s="205" t="s">
        <v>671</v>
      </c>
      <c r="F970" s="201" t="s">
        <v>698</v>
      </c>
      <c r="G970" s="202">
        <f>VLOOKUP(E970,Belimo!$A:$B,2,FALSE)</f>
        <v>393</v>
      </c>
      <c r="H970" s="202">
        <f>VLOOKUP("H6065X58-SP2",Belimo!$A:$B,2,FALSE)</f>
        <v>2996</v>
      </c>
      <c r="I970" s="203">
        <f t="shared" si="88"/>
        <v>3389</v>
      </c>
      <c r="J970" s="204">
        <f t="shared" si="86"/>
        <v>274441.22000000003</v>
      </c>
    </row>
    <row r="971" spans="1:10" x14ac:dyDescent="0.3">
      <c r="A971" s="373"/>
      <c r="B971" s="339"/>
      <c r="C971" s="206" t="s">
        <v>160</v>
      </c>
      <c r="D971" s="210">
        <v>1000</v>
      </c>
      <c r="E971" s="205" t="s">
        <v>663</v>
      </c>
      <c r="F971" s="201" t="s">
        <v>664</v>
      </c>
      <c r="G971" s="202">
        <f>VLOOKUP(E971,Belimo!$A:$B,2,FALSE)</f>
        <v>419</v>
      </c>
      <c r="H971" s="202">
        <f>VLOOKUP("H6065X58-SP2",Belimo!$A:$B,2,FALSE)</f>
        <v>2996</v>
      </c>
      <c r="I971" s="203">
        <f t="shared" si="88"/>
        <v>3415</v>
      </c>
      <c r="J971" s="204">
        <f t="shared" si="86"/>
        <v>276546.7</v>
      </c>
    </row>
    <row r="972" spans="1:10" x14ac:dyDescent="0.3">
      <c r="A972" s="373"/>
      <c r="B972" s="339"/>
      <c r="C972" s="206" t="s">
        <v>160</v>
      </c>
      <c r="D972" s="210">
        <v>1000</v>
      </c>
      <c r="E972" s="205" t="s">
        <v>672</v>
      </c>
      <c r="F972" s="201" t="s">
        <v>661</v>
      </c>
      <c r="G972" s="202">
        <f>VLOOKUP(E972,Belimo!$A:$B,2,FALSE)</f>
        <v>415</v>
      </c>
      <c r="H972" s="202">
        <f>VLOOKUP("H6065X58-SP2",Belimo!$A:$B,2,FALSE)</f>
        <v>2996</v>
      </c>
      <c r="I972" s="203">
        <f t="shared" si="88"/>
        <v>3411</v>
      </c>
      <c r="J972" s="204">
        <f t="shared" si="86"/>
        <v>276222.78000000003</v>
      </c>
    </row>
    <row r="973" spans="1:10" x14ac:dyDescent="0.3">
      <c r="A973" s="373"/>
      <c r="B973" s="339"/>
      <c r="C973" s="206" t="s">
        <v>160</v>
      </c>
      <c r="D973" s="210">
        <v>1000</v>
      </c>
      <c r="E973" s="205" t="s">
        <v>673</v>
      </c>
      <c r="F973" s="201" t="s">
        <v>662</v>
      </c>
      <c r="G973" s="202">
        <f>VLOOKUP(E973,Belimo!$A:$B,2,FALSE)</f>
        <v>415</v>
      </c>
      <c r="H973" s="202">
        <f>VLOOKUP("H6065X58-SP2",Belimo!$A:$B,2,FALSE)</f>
        <v>2996</v>
      </c>
      <c r="I973" s="203">
        <f t="shared" si="88"/>
        <v>3411</v>
      </c>
      <c r="J973" s="204">
        <f t="shared" si="86"/>
        <v>276222.78000000003</v>
      </c>
    </row>
    <row r="974" spans="1:10" x14ac:dyDescent="0.3">
      <c r="A974" s="373"/>
      <c r="B974" s="339"/>
      <c r="C974" s="206" t="s">
        <v>160</v>
      </c>
      <c r="D974" s="210">
        <v>1000</v>
      </c>
      <c r="E974" s="205" t="s">
        <v>665</v>
      </c>
      <c r="F974" s="201" t="s">
        <v>666</v>
      </c>
      <c r="G974" s="202">
        <f>VLOOKUP(E974,Belimo!$A:$B,2,FALSE)</f>
        <v>620</v>
      </c>
      <c r="H974" s="202">
        <f>VLOOKUP("H6065X58-SP2",Belimo!$A:$B,2,FALSE)</f>
        <v>2996</v>
      </c>
      <c r="I974" s="203">
        <f t="shared" si="88"/>
        <v>3616</v>
      </c>
      <c r="J974" s="204">
        <f t="shared" si="86"/>
        <v>292823.67999999999</v>
      </c>
    </row>
    <row r="975" spans="1:10" x14ac:dyDescent="0.3">
      <c r="A975" s="373"/>
      <c r="B975" s="339"/>
      <c r="C975" s="206" t="s">
        <v>160</v>
      </c>
      <c r="D975" s="210">
        <v>1000</v>
      </c>
      <c r="E975" s="205" t="s">
        <v>95</v>
      </c>
      <c r="F975" s="201" t="s">
        <v>667</v>
      </c>
      <c r="G975" s="202">
        <f>VLOOKUP(E975,Belimo!$A:$B,2,FALSE)</f>
        <v>636</v>
      </c>
      <c r="H975" s="202">
        <f>VLOOKUP("H6065X58-SP2",Belimo!$A:$B,2,FALSE)</f>
        <v>2996</v>
      </c>
      <c r="I975" s="203">
        <f t="shared" si="88"/>
        <v>3632</v>
      </c>
      <c r="J975" s="204">
        <f t="shared" si="86"/>
        <v>294119.36</v>
      </c>
    </row>
    <row r="976" spans="1:10" ht="30" x14ac:dyDescent="0.3">
      <c r="A976" s="373"/>
      <c r="B976" s="339"/>
      <c r="C976" s="206" t="s">
        <v>160</v>
      </c>
      <c r="D976" s="210">
        <v>1000</v>
      </c>
      <c r="E976" s="205" t="s">
        <v>98</v>
      </c>
      <c r="F976" s="201" t="s">
        <v>668</v>
      </c>
      <c r="G976" s="202">
        <f>VLOOKUP(E976,Belimo!$A:$B,2,FALSE)</f>
        <v>665</v>
      </c>
      <c r="H976" s="202">
        <f>VLOOKUP("H6065X58-SP2",Belimo!$A:$B,2,FALSE)</f>
        <v>2996</v>
      </c>
      <c r="I976" s="203">
        <f t="shared" si="88"/>
        <v>3661</v>
      </c>
      <c r="J976" s="204">
        <f t="shared" si="86"/>
        <v>296467.78000000003</v>
      </c>
    </row>
    <row r="977" spans="1:10" ht="30" x14ac:dyDescent="0.3">
      <c r="A977" s="373"/>
      <c r="B977" s="339"/>
      <c r="C977" s="206" t="s">
        <v>160</v>
      </c>
      <c r="D977" s="210">
        <v>1000</v>
      </c>
      <c r="E977" s="205" t="s">
        <v>97</v>
      </c>
      <c r="F977" s="201" t="s">
        <v>669</v>
      </c>
      <c r="G977" s="202">
        <f>VLOOKUP(E977,Belimo!$A:$B,2,FALSE)</f>
        <v>665</v>
      </c>
      <c r="H977" s="202">
        <f>VLOOKUP("H6065X58-SP2",Belimo!$A:$B,2,FALSE)</f>
        <v>2996</v>
      </c>
      <c r="I977" s="203">
        <f t="shared" si="88"/>
        <v>3661</v>
      </c>
      <c r="J977" s="204">
        <f t="shared" si="86"/>
        <v>296467.78000000003</v>
      </c>
    </row>
    <row r="978" spans="1:10" ht="15.75" x14ac:dyDescent="0.3">
      <c r="A978" s="329" t="s">
        <v>701</v>
      </c>
      <c r="B978" s="330"/>
      <c r="C978" s="330"/>
      <c r="D978" s="330"/>
      <c r="E978" s="330"/>
      <c r="F978" s="330"/>
      <c r="G978" s="330"/>
      <c r="H978" s="330"/>
      <c r="I978" s="330"/>
      <c r="J978" s="331"/>
    </row>
    <row r="979" spans="1:10" x14ac:dyDescent="0.3">
      <c r="A979" s="373" t="s">
        <v>161</v>
      </c>
      <c r="B979" s="339">
        <v>90</v>
      </c>
      <c r="C979" s="206" t="s">
        <v>161</v>
      </c>
      <c r="D979" s="210">
        <v>1000</v>
      </c>
      <c r="E979" s="205" t="s">
        <v>670</v>
      </c>
      <c r="F979" s="201" t="s">
        <v>699</v>
      </c>
      <c r="G979" s="202">
        <f>VLOOKUP(E979,Belimo!$A:$B,2,FALSE)</f>
        <v>393</v>
      </c>
      <c r="H979" s="202">
        <f>VLOOKUP("H6080X90-SP2",Belimo!$A:$B,2,FALSE)</f>
        <v>4116</v>
      </c>
      <c r="I979" s="203">
        <f t="shared" ref="I979:I987" si="89">G979+H979</f>
        <v>4509</v>
      </c>
      <c r="J979" s="204">
        <f t="shared" si="86"/>
        <v>365138.82</v>
      </c>
    </row>
    <row r="980" spans="1:10" x14ac:dyDescent="0.3">
      <c r="A980" s="373"/>
      <c r="B980" s="339"/>
      <c r="C980" s="206" t="s">
        <v>161</v>
      </c>
      <c r="D980" s="210">
        <v>1000</v>
      </c>
      <c r="E980" s="205" t="s">
        <v>671</v>
      </c>
      <c r="F980" s="201" t="s">
        <v>698</v>
      </c>
      <c r="G980" s="202">
        <f>VLOOKUP(E980,Belimo!$A:$B,2,FALSE)</f>
        <v>393</v>
      </c>
      <c r="H980" s="202">
        <f>VLOOKUP("H6080X90-SP2",Belimo!$A:$B,2,FALSE)</f>
        <v>4116</v>
      </c>
      <c r="I980" s="203">
        <f t="shared" si="89"/>
        <v>4509</v>
      </c>
      <c r="J980" s="204">
        <f t="shared" si="86"/>
        <v>365138.82</v>
      </c>
    </row>
    <row r="981" spans="1:10" x14ac:dyDescent="0.3">
      <c r="A981" s="373"/>
      <c r="B981" s="339"/>
      <c r="C981" s="206" t="s">
        <v>161</v>
      </c>
      <c r="D981" s="210">
        <v>1000</v>
      </c>
      <c r="E981" s="205" t="s">
        <v>663</v>
      </c>
      <c r="F981" s="201" t="s">
        <v>664</v>
      </c>
      <c r="G981" s="202">
        <f>VLOOKUP(E981,Belimo!$A:$B,2,FALSE)</f>
        <v>419</v>
      </c>
      <c r="H981" s="202">
        <f>VLOOKUP("H6080X90-SP2",Belimo!$A:$B,2,FALSE)</f>
        <v>4116</v>
      </c>
      <c r="I981" s="203">
        <f t="shared" si="89"/>
        <v>4535</v>
      </c>
      <c r="J981" s="204">
        <f t="shared" si="86"/>
        <v>367244.30000000005</v>
      </c>
    </row>
    <row r="982" spans="1:10" x14ac:dyDescent="0.3">
      <c r="A982" s="373"/>
      <c r="B982" s="339"/>
      <c r="C982" s="206" t="s">
        <v>161</v>
      </c>
      <c r="D982" s="210">
        <v>1000</v>
      </c>
      <c r="E982" s="205" t="s">
        <v>672</v>
      </c>
      <c r="F982" s="201" t="s">
        <v>661</v>
      </c>
      <c r="G982" s="202">
        <f>VLOOKUP(E982,Belimo!$A:$B,2,FALSE)</f>
        <v>415</v>
      </c>
      <c r="H982" s="202">
        <f>VLOOKUP("H6080X90-SP2",Belimo!$A:$B,2,FALSE)</f>
        <v>4116</v>
      </c>
      <c r="I982" s="203">
        <f t="shared" si="89"/>
        <v>4531</v>
      </c>
      <c r="J982" s="204">
        <f t="shared" si="86"/>
        <v>366920.38</v>
      </c>
    </row>
    <row r="983" spans="1:10" x14ac:dyDescent="0.3">
      <c r="A983" s="373"/>
      <c r="B983" s="339"/>
      <c r="C983" s="206" t="s">
        <v>161</v>
      </c>
      <c r="D983" s="210">
        <v>1000</v>
      </c>
      <c r="E983" s="205" t="s">
        <v>673</v>
      </c>
      <c r="F983" s="201" t="s">
        <v>662</v>
      </c>
      <c r="G983" s="202">
        <f>VLOOKUP(E983,Belimo!$A:$B,2,FALSE)</f>
        <v>415</v>
      </c>
      <c r="H983" s="202">
        <f>VLOOKUP("H6080X90-SP2",Belimo!$A:$B,2,FALSE)</f>
        <v>4116</v>
      </c>
      <c r="I983" s="203">
        <f t="shared" si="89"/>
        <v>4531</v>
      </c>
      <c r="J983" s="204">
        <f t="shared" si="86"/>
        <v>366920.38</v>
      </c>
    </row>
    <row r="984" spans="1:10" x14ac:dyDescent="0.3">
      <c r="A984" s="373"/>
      <c r="B984" s="339"/>
      <c r="C984" s="206" t="s">
        <v>161</v>
      </c>
      <c r="D984" s="210">
        <v>1000</v>
      </c>
      <c r="E984" s="205" t="s">
        <v>665</v>
      </c>
      <c r="F984" s="201" t="s">
        <v>666</v>
      </c>
      <c r="G984" s="202">
        <f>VLOOKUP(E984,Belimo!$A:$B,2,FALSE)</f>
        <v>620</v>
      </c>
      <c r="H984" s="202">
        <f>VLOOKUP("H6080X90-SP2",Belimo!$A:$B,2,FALSE)</f>
        <v>4116</v>
      </c>
      <c r="I984" s="203">
        <f t="shared" si="89"/>
        <v>4736</v>
      </c>
      <c r="J984" s="204">
        <f t="shared" si="86"/>
        <v>383521.28000000003</v>
      </c>
    </row>
    <row r="985" spans="1:10" x14ac:dyDescent="0.3">
      <c r="A985" s="373"/>
      <c r="B985" s="339"/>
      <c r="C985" s="206" t="s">
        <v>161</v>
      </c>
      <c r="D985" s="210">
        <v>1000</v>
      </c>
      <c r="E985" s="205" t="s">
        <v>95</v>
      </c>
      <c r="F985" s="201" t="s">
        <v>667</v>
      </c>
      <c r="G985" s="202">
        <f>VLOOKUP(E985,Belimo!$A:$B,2,FALSE)</f>
        <v>636</v>
      </c>
      <c r="H985" s="202">
        <f>VLOOKUP("H6080X90-SP2",Belimo!$A:$B,2,FALSE)</f>
        <v>4116</v>
      </c>
      <c r="I985" s="203">
        <f t="shared" si="89"/>
        <v>4752</v>
      </c>
      <c r="J985" s="204">
        <f t="shared" si="86"/>
        <v>384816.96</v>
      </c>
    </row>
    <row r="986" spans="1:10" ht="30" x14ac:dyDescent="0.3">
      <c r="A986" s="373"/>
      <c r="B986" s="339"/>
      <c r="C986" s="206" t="s">
        <v>161</v>
      </c>
      <c r="D986" s="210">
        <v>1000</v>
      </c>
      <c r="E986" s="205" t="s">
        <v>98</v>
      </c>
      <c r="F986" s="201" t="s">
        <v>668</v>
      </c>
      <c r="G986" s="202">
        <f>VLOOKUP(E986,Belimo!$A:$B,2,FALSE)</f>
        <v>665</v>
      </c>
      <c r="H986" s="202">
        <f>VLOOKUP("H6080X90-SP2",Belimo!$A:$B,2,FALSE)</f>
        <v>4116</v>
      </c>
      <c r="I986" s="203">
        <f t="shared" si="89"/>
        <v>4781</v>
      </c>
      <c r="J986" s="204">
        <f t="shared" si="86"/>
        <v>387165.38</v>
      </c>
    </row>
    <row r="987" spans="1:10" ht="30" x14ac:dyDescent="0.3">
      <c r="A987" s="373"/>
      <c r="B987" s="339"/>
      <c r="C987" s="206" t="s">
        <v>161</v>
      </c>
      <c r="D987" s="210">
        <v>1000</v>
      </c>
      <c r="E987" s="205" t="s">
        <v>97</v>
      </c>
      <c r="F987" s="201" t="s">
        <v>669</v>
      </c>
      <c r="G987" s="202">
        <f>VLOOKUP(E987,Belimo!$A:$B,2,FALSE)</f>
        <v>665</v>
      </c>
      <c r="H987" s="202">
        <f>VLOOKUP("H6080X90-SP2",Belimo!$A:$B,2,FALSE)</f>
        <v>4116</v>
      </c>
      <c r="I987" s="203">
        <f t="shared" si="89"/>
        <v>4781</v>
      </c>
      <c r="J987" s="204">
        <f t="shared" si="86"/>
        <v>387165.38</v>
      </c>
    </row>
    <row r="988" spans="1:10" ht="15.75" x14ac:dyDescent="0.3">
      <c r="A988" s="329" t="s">
        <v>702</v>
      </c>
      <c r="B988" s="330"/>
      <c r="C988" s="330"/>
      <c r="D988" s="330"/>
      <c r="E988" s="330"/>
      <c r="F988" s="330"/>
      <c r="G988" s="330"/>
      <c r="H988" s="330"/>
      <c r="I988" s="330"/>
      <c r="J988" s="331"/>
    </row>
    <row r="989" spans="1:10" x14ac:dyDescent="0.3">
      <c r="A989" s="373" t="s">
        <v>162</v>
      </c>
      <c r="B989" s="339">
        <v>125</v>
      </c>
      <c r="C989" s="206" t="s">
        <v>162</v>
      </c>
      <c r="D989" s="210">
        <v>1000</v>
      </c>
      <c r="E989" s="205" t="s">
        <v>670</v>
      </c>
      <c r="F989" s="201" t="s">
        <v>699</v>
      </c>
      <c r="G989" s="202">
        <f>VLOOKUP(E989,Belimo!$A:$B,2,FALSE)</f>
        <v>393</v>
      </c>
      <c r="H989" s="202">
        <f>VLOOKUP("H6100X125-SP2",Belimo!$A:$B,2,FALSE)</f>
        <v>4394</v>
      </c>
      <c r="I989" s="203">
        <f t="shared" ref="I989:I997" si="90">G989+H989</f>
        <v>4787</v>
      </c>
      <c r="J989" s="204">
        <f t="shared" si="86"/>
        <v>387651.26</v>
      </c>
    </row>
    <row r="990" spans="1:10" x14ac:dyDescent="0.3">
      <c r="A990" s="373"/>
      <c r="B990" s="339"/>
      <c r="C990" s="206" t="s">
        <v>162</v>
      </c>
      <c r="D990" s="210">
        <v>1000</v>
      </c>
      <c r="E990" s="205" t="s">
        <v>671</v>
      </c>
      <c r="F990" s="201" t="s">
        <v>698</v>
      </c>
      <c r="G990" s="202">
        <f>VLOOKUP(E990,Belimo!$A:$B,2,FALSE)</f>
        <v>393</v>
      </c>
      <c r="H990" s="202">
        <f>VLOOKUP("H6100X125-SP2",Belimo!$A:$B,2,FALSE)</f>
        <v>4394</v>
      </c>
      <c r="I990" s="203">
        <f t="shared" si="90"/>
        <v>4787</v>
      </c>
      <c r="J990" s="204">
        <f t="shared" si="86"/>
        <v>387651.26</v>
      </c>
    </row>
    <row r="991" spans="1:10" x14ac:dyDescent="0.3">
      <c r="A991" s="373"/>
      <c r="B991" s="339"/>
      <c r="C991" s="206" t="s">
        <v>162</v>
      </c>
      <c r="D991" s="210">
        <v>1000</v>
      </c>
      <c r="E991" s="205" t="s">
        <v>663</v>
      </c>
      <c r="F991" s="201" t="s">
        <v>664</v>
      </c>
      <c r="G991" s="202">
        <f>VLOOKUP(E991,Belimo!$A:$B,2,FALSE)</f>
        <v>419</v>
      </c>
      <c r="H991" s="202">
        <f>VLOOKUP("H6100X125-SP2",Belimo!$A:$B,2,FALSE)</f>
        <v>4394</v>
      </c>
      <c r="I991" s="203">
        <f t="shared" si="90"/>
        <v>4813</v>
      </c>
      <c r="J991" s="204">
        <f t="shared" si="86"/>
        <v>389756.74</v>
      </c>
    </row>
    <row r="992" spans="1:10" x14ac:dyDescent="0.3">
      <c r="A992" s="373"/>
      <c r="B992" s="339"/>
      <c r="C992" s="206" t="s">
        <v>162</v>
      </c>
      <c r="D992" s="210">
        <v>1000</v>
      </c>
      <c r="E992" s="205" t="s">
        <v>672</v>
      </c>
      <c r="F992" s="201" t="s">
        <v>661</v>
      </c>
      <c r="G992" s="202">
        <f>VLOOKUP(E992,Belimo!$A:$B,2,FALSE)</f>
        <v>415</v>
      </c>
      <c r="H992" s="202">
        <f>VLOOKUP("H6100X125-SP2",Belimo!$A:$B,2,FALSE)</f>
        <v>4394</v>
      </c>
      <c r="I992" s="203">
        <f t="shared" si="90"/>
        <v>4809</v>
      </c>
      <c r="J992" s="204">
        <f t="shared" si="86"/>
        <v>389432.82</v>
      </c>
    </row>
    <row r="993" spans="1:10" x14ac:dyDescent="0.3">
      <c r="A993" s="373"/>
      <c r="B993" s="339"/>
      <c r="C993" s="206" t="s">
        <v>162</v>
      </c>
      <c r="D993" s="210">
        <v>1000</v>
      </c>
      <c r="E993" s="205" t="s">
        <v>673</v>
      </c>
      <c r="F993" s="201" t="s">
        <v>662</v>
      </c>
      <c r="G993" s="202">
        <f>VLOOKUP(E993,Belimo!$A:$B,2,FALSE)</f>
        <v>415</v>
      </c>
      <c r="H993" s="202">
        <f>VLOOKUP("H6100X125-SP2",Belimo!$A:$B,2,FALSE)</f>
        <v>4394</v>
      </c>
      <c r="I993" s="203">
        <f t="shared" si="90"/>
        <v>4809</v>
      </c>
      <c r="J993" s="204">
        <f t="shared" si="86"/>
        <v>389432.82</v>
      </c>
    </row>
    <row r="994" spans="1:10" x14ac:dyDescent="0.3">
      <c r="A994" s="373"/>
      <c r="B994" s="339"/>
      <c r="C994" s="206" t="s">
        <v>162</v>
      </c>
      <c r="D994" s="210">
        <v>1000</v>
      </c>
      <c r="E994" s="205" t="s">
        <v>665</v>
      </c>
      <c r="F994" s="201" t="s">
        <v>666</v>
      </c>
      <c r="G994" s="202">
        <f>VLOOKUP(E994,Belimo!$A:$B,2,FALSE)</f>
        <v>620</v>
      </c>
      <c r="H994" s="202">
        <f>VLOOKUP("H6100X125-SP2",Belimo!$A:$B,2,FALSE)</f>
        <v>4394</v>
      </c>
      <c r="I994" s="203">
        <f t="shared" si="90"/>
        <v>5014</v>
      </c>
      <c r="J994" s="204">
        <f t="shared" si="86"/>
        <v>406033.72000000003</v>
      </c>
    </row>
    <row r="995" spans="1:10" x14ac:dyDescent="0.3">
      <c r="A995" s="373"/>
      <c r="B995" s="339"/>
      <c r="C995" s="206" t="s">
        <v>162</v>
      </c>
      <c r="D995" s="210">
        <v>1000</v>
      </c>
      <c r="E995" s="205" t="s">
        <v>95</v>
      </c>
      <c r="F995" s="201" t="s">
        <v>667</v>
      </c>
      <c r="G995" s="202">
        <f>VLOOKUP(E995,Belimo!$A:$B,2,FALSE)</f>
        <v>636</v>
      </c>
      <c r="H995" s="202">
        <f>VLOOKUP("H6100X125-SP2",Belimo!$A:$B,2,FALSE)</f>
        <v>4394</v>
      </c>
      <c r="I995" s="203">
        <f t="shared" si="90"/>
        <v>5030</v>
      </c>
      <c r="J995" s="204">
        <f t="shared" si="86"/>
        <v>407329.4</v>
      </c>
    </row>
    <row r="996" spans="1:10" ht="30" x14ac:dyDescent="0.3">
      <c r="A996" s="373"/>
      <c r="B996" s="339"/>
      <c r="C996" s="206" t="s">
        <v>162</v>
      </c>
      <c r="D996" s="210">
        <v>1000</v>
      </c>
      <c r="E996" s="205" t="s">
        <v>98</v>
      </c>
      <c r="F996" s="201" t="s">
        <v>668</v>
      </c>
      <c r="G996" s="202">
        <f>VLOOKUP(E996,Belimo!$A:$B,2,FALSE)</f>
        <v>665</v>
      </c>
      <c r="H996" s="202">
        <f>VLOOKUP("H6100X125-SP2",Belimo!$A:$B,2,FALSE)</f>
        <v>4394</v>
      </c>
      <c r="I996" s="203">
        <f t="shared" si="90"/>
        <v>5059</v>
      </c>
      <c r="J996" s="204">
        <f t="shared" si="86"/>
        <v>409677.82</v>
      </c>
    </row>
    <row r="997" spans="1:10" ht="30" x14ac:dyDescent="0.3">
      <c r="A997" s="373"/>
      <c r="B997" s="339"/>
      <c r="C997" s="206" t="s">
        <v>162</v>
      </c>
      <c r="D997" s="210">
        <v>1000</v>
      </c>
      <c r="E997" s="205" t="s">
        <v>97</v>
      </c>
      <c r="F997" s="201" t="s">
        <v>669</v>
      </c>
      <c r="G997" s="202">
        <f>VLOOKUP(E997,Belimo!$A:$B,2,FALSE)</f>
        <v>665</v>
      </c>
      <c r="H997" s="202">
        <f>VLOOKUP("H6100X125-SP2",Belimo!$A:$B,2,FALSE)</f>
        <v>4394</v>
      </c>
      <c r="I997" s="203">
        <f t="shared" si="90"/>
        <v>5059</v>
      </c>
      <c r="J997" s="204">
        <f t="shared" si="86"/>
        <v>409677.82</v>
      </c>
    </row>
    <row r="998" spans="1:10" ht="52.5" customHeight="1" x14ac:dyDescent="0.3">
      <c r="A998" s="332" t="s">
        <v>915</v>
      </c>
      <c r="B998" s="333"/>
      <c r="C998" s="333"/>
      <c r="D998" s="333"/>
      <c r="E998" s="333"/>
      <c r="F998" s="333"/>
      <c r="G998" s="333"/>
      <c r="H998" s="333"/>
      <c r="I998" s="333"/>
      <c r="J998" s="334"/>
    </row>
    <row r="999" spans="1:10" ht="15.75" x14ac:dyDescent="0.3">
      <c r="A999" s="335" t="s">
        <v>391</v>
      </c>
      <c r="B999" s="336"/>
      <c r="C999" s="336"/>
      <c r="D999" s="336"/>
      <c r="E999" s="336"/>
      <c r="F999" s="336"/>
      <c r="G999" s="336"/>
      <c r="H999" s="336"/>
      <c r="I999" s="336"/>
      <c r="J999" s="337"/>
    </row>
    <row r="1000" spans="1:10" ht="14.25" customHeight="1" x14ac:dyDescent="0.3">
      <c r="A1000" s="382" t="s">
        <v>163</v>
      </c>
      <c r="B1000" s="383">
        <v>4</v>
      </c>
      <c r="C1000" s="215" t="s">
        <v>163</v>
      </c>
      <c r="D1000" s="215">
        <v>800</v>
      </c>
      <c r="E1000" s="200" t="s">
        <v>86</v>
      </c>
      <c r="F1000" s="201" t="s">
        <v>699</v>
      </c>
      <c r="G1000" s="202">
        <f>VLOOKUP(E1000,Belimo!$A:$B,2,FALSE)</f>
        <v>296</v>
      </c>
      <c r="H1000" s="202">
        <f>VLOOKUP("H7015X4-S2",Belimo!$A:$B,2,FALSE)</f>
        <v>1095</v>
      </c>
      <c r="I1000" s="203">
        <f t="shared" ref="I1000:I1063" si="91">G1000+H1000</f>
        <v>1391</v>
      </c>
      <c r="J1000" s="204">
        <f t="shared" si="86"/>
        <v>112643.18000000001</v>
      </c>
    </row>
    <row r="1001" spans="1:10" ht="14.25" customHeight="1" x14ac:dyDescent="0.3">
      <c r="A1001" s="382"/>
      <c r="B1001" s="383"/>
      <c r="C1001" s="215" t="s">
        <v>163</v>
      </c>
      <c r="D1001" s="215">
        <v>800</v>
      </c>
      <c r="E1001" s="205" t="s">
        <v>85</v>
      </c>
      <c r="F1001" s="201" t="s">
        <v>698</v>
      </c>
      <c r="G1001" s="202">
        <f>VLOOKUP(E1001,Belimo!$A:$B,2,FALSE)</f>
        <v>296</v>
      </c>
      <c r="H1001" s="202">
        <f>VLOOKUP("H7015X4-S2",Belimo!$A:$B,2,FALSE)</f>
        <v>1095</v>
      </c>
      <c r="I1001" s="203">
        <f t="shared" si="91"/>
        <v>1391</v>
      </c>
      <c r="J1001" s="204">
        <f t="shared" si="86"/>
        <v>112643.18000000001</v>
      </c>
    </row>
    <row r="1002" spans="1:10" ht="14.25" customHeight="1" x14ac:dyDescent="0.3">
      <c r="A1002" s="382"/>
      <c r="B1002" s="383"/>
      <c r="C1002" s="215" t="s">
        <v>163</v>
      </c>
      <c r="D1002" s="215">
        <v>800</v>
      </c>
      <c r="E1002" s="205" t="s">
        <v>90</v>
      </c>
      <c r="F1002" s="201" t="s">
        <v>661</v>
      </c>
      <c r="G1002" s="202">
        <f>VLOOKUP(E1002,Belimo!$A:$B,2,FALSE)</f>
        <v>313</v>
      </c>
      <c r="H1002" s="202">
        <f>VLOOKUP("H7015X4-S2",Belimo!$A:$B,2,FALSE)</f>
        <v>1095</v>
      </c>
      <c r="I1002" s="203">
        <f t="shared" si="91"/>
        <v>1408</v>
      </c>
      <c r="J1002" s="204">
        <f t="shared" si="86"/>
        <v>114019.84000000001</v>
      </c>
    </row>
    <row r="1003" spans="1:10" ht="14.25" customHeight="1" x14ac:dyDescent="0.3">
      <c r="A1003" s="382"/>
      <c r="B1003" s="383"/>
      <c r="C1003" s="215" t="s">
        <v>163</v>
      </c>
      <c r="D1003" s="215">
        <v>800</v>
      </c>
      <c r="E1003" s="205" t="s">
        <v>88</v>
      </c>
      <c r="F1003" s="201" t="s">
        <v>662</v>
      </c>
      <c r="G1003" s="202">
        <f>VLOOKUP(E1003,Belimo!$A:$B,2,FALSE)</f>
        <v>313</v>
      </c>
      <c r="H1003" s="202">
        <f>VLOOKUP("H7015X4-S2",Belimo!$A:$B,2,FALSE)</f>
        <v>1095</v>
      </c>
      <c r="I1003" s="203">
        <f t="shared" si="91"/>
        <v>1408</v>
      </c>
      <c r="J1003" s="204">
        <f t="shared" si="86"/>
        <v>114019.84000000001</v>
      </c>
    </row>
    <row r="1004" spans="1:10" ht="14.25" customHeight="1" x14ac:dyDescent="0.3">
      <c r="A1004" s="382"/>
      <c r="B1004" s="383"/>
      <c r="C1004" s="215" t="s">
        <v>163</v>
      </c>
      <c r="D1004" s="210">
        <v>1000</v>
      </c>
      <c r="E1004" s="205" t="s">
        <v>670</v>
      </c>
      <c r="F1004" s="201" t="s">
        <v>699</v>
      </c>
      <c r="G1004" s="202">
        <f>VLOOKUP(E1004,Belimo!$A:$B,2,FALSE)</f>
        <v>393</v>
      </c>
      <c r="H1004" s="202">
        <f>VLOOKUP("H7015X4-S2",Belimo!$A:$B,2,FALSE)</f>
        <v>1095</v>
      </c>
      <c r="I1004" s="203">
        <f t="shared" si="91"/>
        <v>1488</v>
      </c>
      <c r="J1004" s="204">
        <f t="shared" si="86"/>
        <v>120498.24000000001</v>
      </c>
    </row>
    <row r="1005" spans="1:10" ht="14.25" customHeight="1" x14ac:dyDescent="0.3">
      <c r="A1005" s="382"/>
      <c r="B1005" s="383"/>
      <c r="C1005" s="215" t="s">
        <v>163</v>
      </c>
      <c r="D1005" s="210">
        <v>1000</v>
      </c>
      <c r="E1005" s="205" t="s">
        <v>671</v>
      </c>
      <c r="F1005" s="201" t="s">
        <v>698</v>
      </c>
      <c r="G1005" s="202">
        <f>VLOOKUP(E1005,Belimo!$A:$B,2,FALSE)</f>
        <v>393</v>
      </c>
      <c r="H1005" s="202">
        <f>VLOOKUP("H7015X4-S2",Belimo!$A:$B,2,FALSE)</f>
        <v>1095</v>
      </c>
      <c r="I1005" s="203">
        <f t="shared" si="91"/>
        <v>1488</v>
      </c>
      <c r="J1005" s="204">
        <f t="shared" si="86"/>
        <v>120498.24000000001</v>
      </c>
    </row>
    <row r="1006" spans="1:10" ht="14.25" customHeight="1" x14ac:dyDescent="0.3">
      <c r="A1006" s="382"/>
      <c r="B1006" s="383"/>
      <c r="C1006" s="215" t="s">
        <v>163</v>
      </c>
      <c r="D1006" s="210">
        <v>1000</v>
      </c>
      <c r="E1006" s="205" t="s">
        <v>663</v>
      </c>
      <c r="F1006" s="201" t="s">
        <v>664</v>
      </c>
      <c r="G1006" s="202">
        <f>VLOOKUP(E1006,Belimo!$A:$B,2,FALSE)</f>
        <v>419</v>
      </c>
      <c r="H1006" s="202">
        <f>VLOOKUP("H7015X4-S2",Belimo!$A:$B,2,FALSE)</f>
        <v>1095</v>
      </c>
      <c r="I1006" s="203">
        <f t="shared" si="91"/>
        <v>1514</v>
      </c>
      <c r="J1006" s="204">
        <f t="shared" si="86"/>
        <v>122603.72</v>
      </c>
    </row>
    <row r="1007" spans="1:10" ht="14.25" customHeight="1" x14ac:dyDescent="0.3">
      <c r="A1007" s="382"/>
      <c r="B1007" s="383"/>
      <c r="C1007" s="215" t="s">
        <v>163</v>
      </c>
      <c r="D1007" s="210">
        <v>1000</v>
      </c>
      <c r="E1007" s="205" t="s">
        <v>672</v>
      </c>
      <c r="F1007" s="201" t="s">
        <v>661</v>
      </c>
      <c r="G1007" s="202">
        <f>VLOOKUP(E1007,Belimo!$A:$B,2,FALSE)</f>
        <v>415</v>
      </c>
      <c r="H1007" s="202">
        <f>VLOOKUP("H7015X4-S2",Belimo!$A:$B,2,FALSE)</f>
        <v>1095</v>
      </c>
      <c r="I1007" s="203">
        <f t="shared" si="91"/>
        <v>1510</v>
      </c>
      <c r="J1007" s="204">
        <f t="shared" si="86"/>
        <v>122279.8</v>
      </c>
    </row>
    <row r="1008" spans="1:10" ht="14.25" customHeight="1" x14ac:dyDescent="0.3">
      <c r="A1008" s="382"/>
      <c r="B1008" s="383"/>
      <c r="C1008" s="215" t="s">
        <v>163</v>
      </c>
      <c r="D1008" s="210">
        <v>1000</v>
      </c>
      <c r="E1008" s="205" t="s">
        <v>673</v>
      </c>
      <c r="F1008" s="201" t="s">
        <v>662</v>
      </c>
      <c r="G1008" s="202">
        <f>VLOOKUP(E1008,Belimo!$A:$B,2,FALSE)</f>
        <v>415</v>
      </c>
      <c r="H1008" s="202">
        <f>VLOOKUP("H7015X4-S2",Belimo!$A:$B,2,FALSE)</f>
        <v>1095</v>
      </c>
      <c r="I1008" s="203">
        <f t="shared" si="91"/>
        <v>1510</v>
      </c>
      <c r="J1008" s="204">
        <f t="shared" si="86"/>
        <v>122279.8</v>
      </c>
    </row>
    <row r="1009" spans="1:10" ht="14.25" customHeight="1" x14ac:dyDescent="0.3">
      <c r="A1009" s="382"/>
      <c r="B1009" s="383"/>
      <c r="C1009" s="215" t="s">
        <v>163</v>
      </c>
      <c r="D1009" s="210">
        <v>1000</v>
      </c>
      <c r="E1009" s="205" t="s">
        <v>665</v>
      </c>
      <c r="F1009" s="201" t="s">
        <v>666</v>
      </c>
      <c r="G1009" s="202">
        <f>VLOOKUP(E1009,Belimo!$A:$B,2,FALSE)</f>
        <v>620</v>
      </c>
      <c r="H1009" s="202">
        <f>VLOOKUP("H7015X4-S2",Belimo!$A:$B,2,FALSE)</f>
        <v>1095</v>
      </c>
      <c r="I1009" s="203">
        <f t="shared" si="91"/>
        <v>1715</v>
      </c>
      <c r="J1009" s="204">
        <f t="shared" ref="J1009:J1072" si="92">$I$7*I1009</f>
        <v>138880.70000000001</v>
      </c>
    </row>
    <row r="1010" spans="1:10" ht="14.25" customHeight="1" x14ac:dyDescent="0.3">
      <c r="A1010" s="382"/>
      <c r="B1010" s="383"/>
      <c r="C1010" s="215" t="s">
        <v>163</v>
      </c>
      <c r="D1010" s="210">
        <v>1000</v>
      </c>
      <c r="E1010" s="205" t="s">
        <v>95</v>
      </c>
      <c r="F1010" s="201" t="s">
        <v>667</v>
      </c>
      <c r="G1010" s="202">
        <f>VLOOKUP(E1010,Belimo!$A:$B,2,FALSE)</f>
        <v>636</v>
      </c>
      <c r="H1010" s="202">
        <f>VLOOKUP("H7015X4-S2",Belimo!$A:$B,2,FALSE)</f>
        <v>1095</v>
      </c>
      <c r="I1010" s="203">
        <f t="shared" si="91"/>
        <v>1731</v>
      </c>
      <c r="J1010" s="204">
        <f t="shared" si="92"/>
        <v>140176.38</v>
      </c>
    </row>
    <row r="1011" spans="1:10" ht="30" x14ac:dyDescent="0.3">
      <c r="A1011" s="382"/>
      <c r="B1011" s="383"/>
      <c r="C1011" s="215" t="s">
        <v>163</v>
      </c>
      <c r="D1011" s="210">
        <v>1000</v>
      </c>
      <c r="E1011" s="205" t="s">
        <v>98</v>
      </c>
      <c r="F1011" s="201" t="s">
        <v>668</v>
      </c>
      <c r="G1011" s="202">
        <f>VLOOKUP(E1011,Belimo!$A:$B,2,FALSE)</f>
        <v>665</v>
      </c>
      <c r="H1011" s="202">
        <f>VLOOKUP("H7015X4-S2",Belimo!$A:$B,2,FALSE)</f>
        <v>1095</v>
      </c>
      <c r="I1011" s="203">
        <f t="shared" si="91"/>
        <v>1760</v>
      </c>
      <c r="J1011" s="204">
        <f t="shared" si="92"/>
        <v>142524.80000000002</v>
      </c>
    </row>
    <row r="1012" spans="1:10" ht="30" x14ac:dyDescent="0.3">
      <c r="A1012" s="382"/>
      <c r="B1012" s="383"/>
      <c r="C1012" s="215" t="s">
        <v>163</v>
      </c>
      <c r="D1012" s="210">
        <v>1000</v>
      </c>
      <c r="E1012" s="205" t="s">
        <v>97</v>
      </c>
      <c r="F1012" s="201" t="s">
        <v>669</v>
      </c>
      <c r="G1012" s="202">
        <f>VLOOKUP(E1012,Belimo!$A:$B,2,FALSE)</f>
        <v>665</v>
      </c>
      <c r="H1012" s="202">
        <f>VLOOKUP("H7015X4-S2",Belimo!$A:$B,2,FALSE)</f>
        <v>1095</v>
      </c>
      <c r="I1012" s="203">
        <f t="shared" si="91"/>
        <v>1760</v>
      </c>
      <c r="J1012" s="204">
        <f t="shared" si="92"/>
        <v>142524.80000000002</v>
      </c>
    </row>
    <row r="1013" spans="1:10" ht="15.75" x14ac:dyDescent="0.3">
      <c r="A1013" s="329" t="s">
        <v>392</v>
      </c>
      <c r="B1013" s="330"/>
      <c r="C1013" s="330"/>
      <c r="D1013" s="330"/>
      <c r="E1013" s="330"/>
      <c r="F1013" s="330"/>
      <c r="G1013" s="330"/>
      <c r="H1013" s="330"/>
      <c r="I1013" s="330"/>
      <c r="J1013" s="331"/>
    </row>
    <row r="1014" spans="1:10" ht="14.25" customHeight="1" x14ac:dyDescent="0.3">
      <c r="A1014" s="382" t="s">
        <v>164</v>
      </c>
      <c r="B1014" s="383">
        <v>6.3</v>
      </c>
      <c r="C1014" s="215" t="s">
        <v>164</v>
      </c>
      <c r="D1014" s="215">
        <v>600</v>
      </c>
      <c r="E1014" s="200" t="s">
        <v>86</v>
      </c>
      <c r="F1014" s="201" t="s">
        <v>699</v>
      </c>
      <c r="G1014" s="202">
        <f>VLOOKUP(E1014,Belimo!$A:$B,2,FALSE)</f>
        <v>296</v>
      </c>
      <c r="H1014" s="202">
        <f>VLOOKUP("H7020X6P3-S2",Belimo!$A:$B,2,FALSE)</f>
        <v>1182</v>
      </c>
      <c r="I1014" s="203">
        <f t="shared" si="91"/>
        <v>1478</v>
      </c>
      <c r="J1014" s="204">
        <f t="shared" si="92"/>
        <v>119688.44</v>
      </c>
    </row>
    <row r="1015" spans="1:10" ht="14.25" customHeight="1" x14ac:dyDescent="0.3">
      <c r="A1015" s="382"/>
      <c r="B1015" s="383"/>
      <c r="C1015" s="215" t="s">
        <v>164</v>
      </c>
      <c r="D1015" s="215">
        <v>600</v>
      </c>
      <c r="E1015" s="205" t="s">
        <v>85</v>
      </c>
      <c r="F1015" s="201" t="s">
        <v>698</v>
      </c>
      <c r="G1015" s="202">
        <f>VLOOKUP(E1015,Belimo!$A:$B,2,FALSE)</f>
        <v>296</v>
      </c>
      <c r="H1015" s="202">
        <f>VLOOKUP("H7020X6P3-S2",Belimo!$A:$B,2,FALSE)</f>
        <v>1182</v>
      </c>
      <c r="I1015" s="203">
        <f t="shared" si="91"/>
        <v>1478</v>
      </c>
      <c r="J1015" s="204">
        <f t="shared" si="92"/>
        <v>119688.44</v>
      </c>
    </row>
    <row r="1016" spans="1:10" ht="14.25" customHeight="1" x14ac:dyDescent="0.3">
      <c r="A1016" s="382"/>
      <c r="B1016" s="383"/>
      <c r="C1016" s="215" t="s">
        <v>164</v>
      </c>
      <c r="D1016" s="215">
        <v>600</v>
      </c>
      <c r="E1016" s="205" t="s">
        <v>90</v>
      </c>
      <c r="F1016" s="201" t="s">
        <v>661</v>
      </c>
      <c r="G1016" s="202">
        <f>VLOOKUP(E1016,Belimo!$A:$B,2,FALSE)</f>
        <v>313</v>
      </c>
      <c r="H1016" s="202">
        <f>VLOOKUP("H7020X6P3-S2",Belimo!$A:$B,2,FALSE)</f>
        <v>1182</v>
      </c>
      <c r="I1016" s="203">
        <f t="shared" si="91"/>
        <v>1495</v>
      </c>
      <c r="J1016" s="204">
        <f t="shared" si="92"/>
        <v>121065.1</v>
      </c>
    </row>
    <row r="1017" spans="1:10" ht="14.25" customHeight="1" x14ac:dyDescent="0.3">
      <c r="A1017" s="382"/>
      <c r="B1017" s="383"/>
      <c r="C1017" s="215" t="s">
        <v>164</v>
      </c>
      <c r="D1017" s="215">
        <v>600</v>
      </c>
      <c r="E1017" s="205" t="s">
        <v>88</v>
      </c>
      <c r="F1017" s="201" t="s">
        <v>662</v>
      </c>
      <c r="G1017" s="202">
        <f>VLOOKUP(E1017,Belimo!$A:$B,2,FALSE)</f>
        <v>313</v>
      </c>
      <c r="H1017" s="202">
        <f>VLOOKUP("H7020X6P3-S2",Belimo!$A:$B,2,FALSE)</f>
        <v>1182</v>
      </c>
      <c r="I1017" s="203">
        <f t="shared" si="91"/>
        <v>1495</v>
      </c>
      <c r="J1017" s="204">
        <f t="shared" si="92"/>
        <v>121065.1</v>
      </c>
    </row>
    <row r="1018" spans="1:10" ht="14.25" customHeight="1" x14ac:dyDescent="0.3">
      <c r="A1018" s="382"/>
      <c r="B1018" s="383"/>
      <c r="C1018" s="215" t="s">
        <v>164</v>
      </c>
      <c r="D1018" s="210">
        <v>1000</v>
      </c>
      <c r="E1018" s="205" t="s">
        <v>670</v>
      </c>
      <c r="F1018" s="201" t="s">
        <v>699</v>
      </c>
      <c r="G1018" s="202">
        <f>VLOOKUP(E1018,Belimo!$A:$B,2,FALSE)</f>
        <v>393</v>
      </c>
      <c r="H1018" s="202">
        <f>VLOOKUP("H7020X6P3-S2",Belimo!$A:$B,2,FALSE)</f>
        <v>1182</v>
      </c>
      <c r="I1018" s="203">
        <f t="shared" si="91"/>
        <v>1575</v>
      </c>
      <c r="J1018" s="204">
        <f t="shared" si="92"/>
        <v>127543.5</v>
      </c>
    </row>
    <row r="1019" spans="1:10" ht="14.25" customHeight="1" x14ac:dyDescent="0.3">
      <c r="A1019" s="382"/>
      <c r="B1019" s="383"/>
      <c r="C1019" s="215" t="s">
        <v>164</v>
      </c>
      <c r="D1019" s="210">
        <v>1000</v>
      </c>
      <c r="E1019" s="205" t="s">
        <v>671</v>
      </c>
      <c r="F1019" s="201" t="s">
        <v>698</v>
      </c>
      <c r="G1019" s="202">
        <f>VLOOKUP(E1019,Belimo!$A:$B,2,FALSE)</f>
        <v>393</v>
      </c>
      <c r="H1019" s="202">
        <f>VLOOKUP("H7020X6P3-S2",Belimo!$A:$B,2,FALSE)</f>
        <v>1182</v>
      </c>
      <c r="I1019" s="203">
        <f t="shared" si="91"/>
        <v>1575</v>
      </c>
      <c r="J1019" s="204">
        <f t="shared" si="92"/>
        <v>127543.5</v>
      </c>
    </row>
    <row r="1020" spans="1:10" ht="14.25" customHeight="1" x14ac:dyDescent="0.3">
      <c r="A1020" s="382"/>
      <c r="B1020" s="383"/>
      <c r="C1020" s="215" t="s">
        <v>164</v>
      </c>
      <c r="D1020" s="210">
        <v>1000</v>
      </c>
      <c r="E1020" s="205" t="s">
        <v>663</v>
      </c>
      <c r="F1020" s="201" t="s">
        <v>664</v>
      </c>
      <c r="G1020" s="202">
        <f>VLOOKUP(E1020,Belimo!$A:$B,2,FALSE)</f>
        <v>419</v>
      </c>
      <c r="H1020" s="202">
        <f>VLOOKUP("H7020X6P3-S2",Belimo!$A:$B,2,FALSE)</f>
        <v>1182</v>
      </c>
      <c r="I1020" s="203">
        <f t="shared" si="91"/>
        <v>1601</v>
      </c>
      <c r="J1020" s="204">
        <f t="shared" si="92"/>
        <v>129648.98000000001</v>
      </c>
    </row>
    <row r="1021" spans="1:10" ht="14.25" customHeight="1" x14ac:dyDescent="0.3">
      <c r="A1021" s="382"/>
      <c r="B1021" s="383"/>
      <c r="C1021" s="215" t="s">
        <v>164</v>
      </c>
      <c r="D1021" s="210">
        <v>1000</v>
      </c>
      <c r="E1021" s="205" t="s">
        <v>672</v>
      </c>
      <c r="F1021" s="201" t="s">
        <v>661</v>
      </c>
      <c r="G1021" s="202">
        <f>VLOOKUP(E1021,Belimo!$A:$B,2,FALSE)</f>
        <v>415</v>
      </c>
      <c r="H1021" s="202">
        <f>VLOOKUP("H7020X6P3-S2",Belimo!$A:$B,2,FALSE)</f>
        <v>1182</v>
      </c>
      <c r="I1021" s="203">
        <f t="shared" si="91"/>
        <v>1597</v>
      </c>
      <c r="J1021" s="204">
        <f t="shared" si="92"/>
        <v>129325.06000000001</v>
      </c>
    </row>
    <row r="1022" spans="1:10" ht="14.25" customHeight="1" x14ac:dyDescent="0.3">
      <c r="A1022" s="382"/>
      <c r="B1022" s="383"/>
      <c r="C1022" s="215" t="s">
        <v>164</v>
      </c>
      <c r="D1022" s="210">
        <v>1000</v>
      </c>
      <c r="E1022" s="205" t="s">
        <v>673</v>
      </c>
      <c r="F1022" s="201" t="s">
        <v>662</v>
      </c>
      <c r="G1022" s="202">
        <f>VLOOKUP(E1022,Belimo!$A:$B,2,FALSE)</f>
        <v>415</v>
      </c>
      <c r="H1022" s="202">
        <f>VLOOKUP("H7020X6P3-S2",Belimo!$A:$B,2,FALSE)</f>
        <v>1182</v>
      </c>
      <c r="I1022" s="203">
        <f t="shared" si="91"/>
        <v>1597</v>
      </c>
      <c r="J1022" s="204">
        <f t="shared" si="92"/>
        <v>129325.06000000001</v>
      </c>
    </row>
    <row r="1023" spans="1:10" ht="14.25" customHeight="1" x14ac:dyDescent="0.3">
      <c r="A1023" s="382"/>
      <c r="B1023" s="383"/>
      <c r="C1023" s="215" t="s">
        <v>164</v>
      </c>
      <c r="D1023" s="210">
        <v>1000</v>
      </c>
      <c r="E1023" s="205" t="s">
        <v>665</v>
      </c>
      <c r="F1023" s="201" t="s">
        <v>666</v>
      </c>
      <c r="G1023" s="202">
        <f>VLOOKUP(E1023,Belimo!$A:$B,2,FALSE)</f>
        <v>620</v>
      </c>
      <c r="H1023" s="202">
        <f>VLOOKUP("H7020X6P3-S2",Belimo!$A:$B,2,FALSE)</f>
        <v>1182</v>
      </c>
      <c r="I1023" s="203">
        <f t="shared" si="91"/>
        <v>1802</v>
      </c>
      <c r="J1023" s="204">
        <f t="shared" si="92"/>
        <v>145925.96000000002</v>
      </c>
    </row>
    <row r="1024" spans="1:10" ht="14.25" customHeight="1" x14ac:dyDescent="0.3">
      <c r="A1024" s="382"/>
      <c r="B1024" s="383"/>
      <c r="C1024" s="215" t="s">
        <v>164</v>
      </c>
      <c r="D1024" s="210">
        <v>1000</v>
      </c>
      <c r="E1024" s="205" t="s">
        <v>95</v>
      </c>
      <c r="F1024" s="201" t="s">
        <v>667</v>
      </c>
      <c r="G1024" s="202">
        <f>VLOOKUP(E1024,Belimo!$A:$B,2,FALSE)</f>
        <v>636</v>
      </c>
      <c r="H1024" s="202">
        <f>VLOOKUP("H7020X6P3-S2",Belimo!$A:$B,2,FALSE)</f>
        <v>1182</v>
      </c>
      <c r="I1024" s="203">
        <f t="shared" si="91"/>
        <v>1818</v>
      </c>
      <c r="J1024" s="204">
        <f t="shared" si="92"/>
        <v>147221.64000000001</v>
      </c>
    </row>
    <row r="1025" spans="1:10" ht="30" customHeight="1" x14ac:dyDescent="0.3">
      <c r="A1025" s="382"/>
      <c r="B1025" s="383"/>
      <c r="C1025" s="215" t="s">
        <v>164</v>
      </c>
      <c r="D1025" s="210">
        <v>1000</v>
      </c>
      <c r="E1025" s="205" t="s">
        <v>98</v>
      </c>
      <c r="F1025" s="201" t="s">
        <v>668</v>
      </c>
      <c r="G1025" s="202">
        <f>VLOOKUP(E1025,Belimo!$A:$B,2,FALSE)</f>
        <v>665</v>
      </c>
      <c r="H1025" s="202">
        <f>VLOOKUP("H7020X6P3-S2",Belimo!$A:$B,2,FALSE)</f>
        <v>1182</v>
      </c>
      <c r="I1025" s="203">
        <f t="shared" si="91"/>
        <v>1847</v>
      </c>
      <c r="J1025" s="204">
        <f t="shared" si="92"/>
        <v>149570.06</v>
      </c>
    </row>
    <row r="1026" spans="1:10" ht="30" customHeight="1" x14ac:dyDescent="0.3">
      <c r="A1026" s="382"/>
      <c r="B1026" s="383"/>
      <c r="C1026" s="215" t="s">
        <v>164</v>
      </c>
      <c r="D1026" s="210">
        <v>1000</v>
      </c>
      <c r="E1026" s="205" t="s">
        <v>97</v>
      </c>
      <c r="F1026" s="201" t="s">
        <v>669</v>
      </c>
      <c r="G1026" s="202">
        <f>VLOOKUP(E1026,Belimo!$A:$B,2,FALSE)</f>
        <v>665</v>
      </c>
      <c r="H1026" s="202">
        <f>VLOOKUP("H7020X6P3-S2",Belimo!$A:$B,2,FALSE)</f>
        <v>1182</v>
      </c>
      <c r="I1026" s="203">
        <f t="shared" si="91"/>
        <v>1847</v>
      </c>
      <c r="J1026" s="204">
        <f t="shared" si="92"/>
        <v>149570.06</v>
      </c>
    </row>
    <row r="1027" spans="1:10" ht="15.75" x14ac:dyDescent="0.3">
      <c r="A1027" s="329" t="s">
        <v>393</v>
      </c>
      <c r="B1027" s="330"/>
      <c r="C1027" s="330"/>
      <c r="D1027" s="330"/>
      <c r="E1027" s="330"/>
      <c r="F1027" s="330"/>
      <c r="G1027" s="330"/>
      <c r="H1027" s="330"/>
      <c r="I1027" s="330"/>
      <c r="J1027" s="331"/>
    </row>
    <row r="1028" spans="1:10" ht="15" customHeight="1" x14ac:dyDescent="0.3">
      <c r="A1028" s="382" t="s">
        <v>165</v>
      </c>
      <c r="B1028" s="383">
        <v>10</v>
      </c>
      <c r="C1028" s="215" t="s">
        <v>165</v>
      </c>
      <c r="D1028" s="215">
        <v>450</v>
      </c>
      <c r="E1028" s="200" t="s">
        <v>86</v>
      </c>
      <c r="F1028" s="201" t="s">
        <v>699</v>
      </c>
      <c r="G1028" s="202">
        <f>VLOOKUP(E1028,Belimo!$A:$B,2,FALSE)</f>
        <v>296</v>
      </c>
      <c r="H1028" s="202">
        <f>VLOOKUP("H7025X10-S2",Belimo!$A:$B,2,FALSE)</f>
        <v>1238</v>
      </c>
      <c r="I1028" s="203">
        <f t="shared" si="91"/>
        <v>1534</v>
      </c>
      <c r="J1028" s="204">
        <f t="shared" si="92"/>
        <v>124223.32</v>
      </c>
    </row>
    <row r="1029" spans="1:10" ht="15" customHeight="1" x14ac:dyDescent="0.3">
      <c r="A1029" s="382"/>
      <c r="B1029" s="383"/>
      <c r="C1029" s="215" t="s">
        <v>165</v>
      </c>
      <c r="D1029" s="215">
        <v>450</v>
      </c>
      <c r="E1029" s="205" t="s">
        <v>85</v>
      </c>
      <c r="F1029" s="201" t="s">
        <v>698</v>
      </c>
      <c r="G1029" s="202">
        <f>VLOOKUP(E1029,Belimo!$A:$B,2,FALSE)</f>
        <v>296</v>
      </c>
      <c r="H1029" s="202">
        <f>VLOOKUP("H7025X10-S2",Belimo!$A:$B,2,FALSE)</f>
        <v>1238</v>
      </c>
      <c r="I1029" s="203">
        <f t="shared" si="91"/>
        <v>1534</v>
      </c>
      <c r="J1029" s="204">
        <f t="shared" si="92"/>
        <v>124223.32</v>
      </c>
    </row>
    <row r="1030" spans="1:10" ht="15" customHeight="1" x14ac:dyDescent="0.3">
      <c r="A1030" s="382"/>
      <c r="B1030" s="383"/>
      <c r="C1030" s="215" t="s">
        <v>165</v>
      </c>
      <c r="D1030" s="215">
        <v>450</v>
      </c>
      <c r="E1030" s="205" t="s">
        <v>90</v>
      </c>
      <c r="F1030" s="201" t="s">
        <v>661</v>
      </c>
      <c r="G1030" s="202">
        <f>VLOOKUP(E1030,Belimo!$A:$B,2,FALSE)</f>
        <v>313</v>
      </c>
      <c r="H1030" s="202">
        <f>VLOOKUP("H7025X10-S2",Belimo!$A:$B,2,FALSE)</f>
        <v>1238</v>
      </c>
      <c r="I1030" s="203">
        <f t="shared" si="91"/>
        <v>1551</v>
      </c>
      <c r="J1030" s="204">
        <f t="shared" si="92"/>
        <v>125599.98000000001</v>
      </c>
    </row>
    <row r="1031" spans="1:10" ht="15" customHeight="1" x14ac:dyDescent="0.3">
      <c r="A1031" s="382"/>
      <c r="B1031" s="383"/>
      <c r="C1031" s="215" t="s">
        <v>165</v>
      </c>
      <c r="D1031" s="215">
        <v>450</v>
      </c>
      <c r="E1031" s="205" t="s">
        <v>88</v>
      </c>
      <c r="F1031" s="201" t="s">
        <v>662</v>
      </c>
      <c r="G1031" s="202">
        <f>VLOOKUP(E1031,Belimo!$A:$B,2,FALSE)</f>
        <v>313</v>
      </c>
      <c r="H1031" s="202">
        <f>VLOOKUP("H7025X10-S2",Belimo!$A:$B,2,FALSE)</f>
        <v>1238</v>
      </c>
      <c r="I1031" s="203">
        <f t="shared" si="91"/>
        <v>1551</v>
      </c>
      <c r="J1031" s="204">
        <f t="shared" si="92"/>
        <v>125599.98000000001</v>
      </c>
    </row>
    <row r="1032" spans="1:10" ht="15" customHeight="1" x14ac:dyDescent="0.3">
      <c r="A1032" s="382"/>
      <c r="B1032" s="383"/>
      <c r="C1032" s="215" t="s">
        <v>165</v>
      </c>
      <c r="D1032" s="210">
        <v>1000</v>
      </c>
      <c r="E1032" s="205" t="s">
        <v>670</v>
      </c>
      <c r="F1032" s="201" t="s">
        <v>699</v>
      </c>
      <c r="G1032" s="202">
        <f>VLOOKUP(E1032,Belimo!$A:$B,2,FALSE)</f>
        <v>393</v>
      </c>
      <c r="H1032" s="202">
        <f>VLOOKUP("H7025X10-S2",Belimo!$A:$B,2,FALSE)</f>
        <v>1238</v>
      </c>
      <c r="I1032" s="203">
        <f t="shared" si="91"/>
        <v>1631</v>
      </c>
      <c r="J1032" s="204">
        <f t="shared" si="92"/>
        <v>132078.38</v>
      </c>
    </row>
    <row r="1033" spans="1:10" ht="15" customHeight="1" x14ac:dyDescent="0.3">
      <c r="A1033" s="382"/>
      <c r="B1033" s="383"/>
      <c r="C1033" s="215" t="s">
        <v>165</v>
      </c>
      <c r="D1033" s="210">
        <v>1000</v>
      </c>
      <c r="E1033" s="205" t="s">
        <v>671</v>
      </c>
      <c r="F1033" s="201" t="s">
        <v>698</v>
      </c>
      <c r="G1033" s="202">
        <f>VLOOKUP(E1033,Belimo!$A:$B,2,FALSE)</f>
        <v>393</v>
      </c>
      <c r="H1033" s="202">
        <f>VLOOKUP("H7025X10-S2",Belimo!$A:$B,2,FALSE)</f>
        <v>1238</v>
      </c>
      <c r="I1033" s="203">
        <f t="shared" si="91"/>
        <v>1631</v>
      </c>
      <c r="J1033" s="204">
        <f t="shared" si="92"/>
        <v>132078.38</v>
      </c>
    </row>
    <row r="1034" spans="1:10" ht="15" customHeight="1" x14ac:dyDescent="0.3">
      <c r="A1034" s="382"/>
      <c r="B1034" s="383"/>
      <c r="C1034" s="215" t="s">
        <v>165</v>
      </c>
      <c r="D1034" s="210">
        <v>1000</v>
      </c>
      <c r="E1034" s="205" t="s">
        <v>663</v>
      </c>
      <c r="F1034" s="201" t="s">
        <v>664</v>
      </c>
      <c r="G1034" s="202">
        <f>VLOOKUP(E1034,Belimo!$A:$B,2,FALSE)</f>
        <v>419</v>
      </c>
      <c r="H1034" s="202">
        <f>VLOOKUP("H7025X10-S2",Belimo!$A:$B,2,FALSE)</f>
        <v>1238</v>
      </c>
      <c r="I1034" s="203">
        <f t="shared" si="91"/>
        <v>1657</v>
      </c>
      <c r="J1034" s="204">
        <f t="shared" si="92"/>
        <v>134183.86000000002</v>
      </c>
    </row>
    <row r="1035" spans="1:10" ht="15" customHeight="1" x14ac:dyDescent="0.3">
      <c r="A1035" s="382"/>
      <c r="B1035" s="383"/>
      <c r="C1035" s="215" t="s">
        <v>165</v>
      </c>
      <c r="D1035" s="210">
        <v>1000</v>
      </c>
      <c r="E1035" s="205" t="s">
        <v>672</v>
      </c>
      <c r="F1035" s="201" t="s">
        <v>661</v>
      </c>
      <c r="G1035" s="202">
        <f>VLOOKUP(E1035,Belimo!$A:$B,2,FALSE)</f>
        <v>415</v>
      </c>
      <c r="H1035" s="202">
        <f>VLOOKUP("H7025X10-S2",Belimo!$A:$B,2,FALSE)</f>
        <v>1238</v>
      </c>
      <c r="I1035" s="203">
        <f t="shared" si="91"/>
        <v>1653</v>
      </c>
      <c r="J1035" s="204">
        <f t="shared" si="92"/>
        <v>133859.94</v>
      </c>
    </row>
    <row r="1036" spans="1:10" ht="15" customHeight="1" x14ac:dyDescent="0.3">
      <c r="A1036" s="382"/>
      <c r="B1036" s="383"/>
      <c r="C1036" s="215" t="s">
        <v>165</v>
      </c>
      <c r="D1036" s="210">
        <v>1000</v>
      </c>
      <c r="E1036" s="205" t="s">
        <v>673</v>
      </c>
      <c r="F1036" s="201" t="s">
        <v>662</v>
      </c>
      <c r="G1036" s="202">
        <f>VLOOKUP(E1036,Belimo!$A:$B,2,FALSE)</f>
        <v>415</v>
      </c>
      <c r="H1036" s="202">
        <f>VLOOKUP("H7025X10-S2",Belimo!$A:$B,2,FALSE)</f>
        <v>1238</v>
      </c>
      <c r="I1036" s="203">
        <f t="shared" si="91"/>
        <v>1653</v>
      </c>
      <c r="J1036" s="204">
        <f t="shared" si="92"/>
        <v>133859.94</v>
      </c>
    </row>
    <row r="1037" spans="1:10" ht="15" customHeight="1" x14ac:dyDescent="0.3">
      <c r="A1037" s="382"/>
      <c r="B1037" s="383"/>
      <c r="C1037" s="215" t="s">
        <v>165</v>
      </c>
      <c r="D1037" s="210">
        <v>1000</v>
      </c>
      <c r="E1037" s="205" t="s">
        <v>665</v>
      </c>
      <c r="F1037" s="201" t="s">
        <v>666</v>
      </c>
      <c r="G1037" s="202">
        <f>VLOOKUP(E1037,Belimo!$A:$B,2,FALSE)</f>
        <v>620</v>
      </c>
      <c r="H1037" s="202">
        <f>VLOOKUP("H7025X10-S2",Belimo!$A:$B,2,FALSE)</f>
        <v>1238</v>
      </c>
      <c r="I1037" s="203">
        <f t="shared" si="91"/>
        <v>1858</v>
      </c>
      <c r="J1037" s="204">
        <f t="shared" si="92"/>
        <v>150460.84</v>
      </c>
    </row>
    <row r="1038" spans="1:10" ht="15" customHeight="1" x14ac:dyDescent="0.3">
      <c r="A1038" s="382"/>
      <c r="B1038" s="383"/>
      <c r="C1038" s="215" t="s">
        <v>165</v>
      </c>
      <c r="D1038" s="210">
        <v>1000</v>
      </c>
      <c r="E1038" s="205" t="s">
        <v>95</v>
      </c>
      <c r="F1038" s="201" t="s">
        <v>667</v>
      </c>
      <c r="G1038" s="202">
        <f>VLOOKUP(E1038,Belimo!$A:$B,2,FALSE)</f>
        <v>636</v>
      </c>
      <c r="H1038" s="202">
        <f>VLOOKUP("H7025X10-S2",Belimo!$A:$B,2,FALSE)</f>
        <v>1238</v>
      </c>
      <c r="I1038" s="203">
        <f t="shared" si="91"/>
        <v>1874</v>
      </c>
      <c r="J1038" s="204">
        <f t="shared" si="92"/>
        <v>151756.52000000002</v>
      </c>
    </row>
    <row r="1039" spans="1:10" ht="30" customHeight="1" x14ac:dyDescent="0.3">
      <c r="A1039" s="382"/>
      <c r="B1039" s="383"/>
      <c r="C1039" s="215" t="s">
        <v>165</v>
      </c>
      <c r="D1039" s="210">
        <v>1000</v>
      </c>
      <c r="E1039" s="205" t="s">
        <v>98</v>
      </c>
      <c r="F1039" s="201" t="s">
        <v>668</v>
      </c>
      <c r="G1039" s="202">
        <f>VLOOKUP(E1039,Belimo!$A:$B,2,FALSE)</f>
        <v>665</v>
      </c>
      <c r="H1039" s="202">
        <f>VLOOKUP("H7025X10-S2",Belimo!$A:$B,2,FALSE)</f>
        <v>1238</v>
      </c>
      <c r="I1039" s="203">
        <f t="shared" si="91"/>
        <v>1903</v>
      </c>
      <c r="J1039" s="204">
        <f t="shared" si="92"/>
        <v>154104.94</v>
      </c>
    </row>
    <row r="1040" spans="1:10" ht="30" customHeight="1" x14ac:dyDescent="0.3">
      <c r="A1040" s="382"/>
      <c r="B1040" s="383"/>
      <c r="C1040" s="215" t="s">
        <v>165</v>
      </c>
      <c r="D1040" s="210">
        <v>1000</v>
      </c>
      <c r="E1040" s="205" t="s">
        <v>97</v>
      </c>
      <c r="F1040" s="201" t="s">
        <v>669</v>
      </c>
      <c r="G1040" s="202">
        <f>VLOOKUP(E1040,Belimo!$A:$B,2,FALSE)</f>
        <v>665</v>
      </c>
      <c r="H1040" s="202">
        <f>VLOOKUP("H7025X10-S2",Belimo!$A:$B,2,FALSE)</f>
        <v>1238</v>
      </c>
      <c r="I1040" s="203">
        <f t="shared" si="91"/>
        <v>1903</v>
      </c>
      <c r="J1040" s="204">
        <f t="shared" si="92"/>
        <v>154104.94</v>
      </c>
    </row>
    <row r="1041" spans="1:10" ht="15.75" x14ac:dyDescent="0.3">
      <c r="A1041" s="329" t="s">
        <v>394</v>
      </c>
      <c r="B1041" s="330"/>
      <c r="C1041" s="330"/>
      <c r="D1041" s="330"/>
      <c r="E1041" s="330"/>
      <c r="F1041" s="330"/>
      <c r="G1041" s="330"/>
      <c r="H1041" s="330"/>
      <c r="I1041" s="330"/>
      <c r="J1041" s="331"/>
    </row>
    <row r="1042" spans="1:10" ht="14.25" customHeight="1" x14ac:dyDescent="0.3">
      <c r="A1042" s="382" t="s">
        <v>166</v>
      </c>
      <c r="B1042" s="383">
        <v>16</v>
      </c>
      <c r="C1042" s="215" t="s">
        <v>166</v>
      </c>
      <c r="D1042" s="215">
        <v>900</v>
      </c>
      <c r="E1042" s="205" t="s">
        <v>670</v>
      </c>
      <c r="F1042" s="201" t="s">
        <v>699</v>
      </c>
      <c r="G1042" s="202">
        <f>VLOOKUP(E1042,Belimo!$A:$B,2,FALSE)</f>
        <v>393</v>
      </c>
      <c r="H1042" s="202">
        <f>VLOOKUP("H7032X16-S2",Belimo!$A:$B,2,FALSE)</f>
        <v>1284</v>
      </c>
      <c r="I1042" s="203">
        <f t="shared" si="91"/>
        <v>1677</v>
      </c>
      <c r="J1042" s="204">
        <f t="shared" si="92"/>
        <v>135803.46000000002</v>
      </c>
    </row>
    <row r="1043" spans="1:10" ht="14.25" customHeight="1" x14ac:dyDescent="0.3">
      <c r="A1043" s="382"/>
      <c r="B1043" s="383"/>
      <c r="C1043" s="215" t="s">
        <v>166</v>
      </c>
      <c r="D1043" s="215">
        <v>900</v>
      </c>
      <c r="E1043" s="205" t="s">
        <v>671</v>
      </c>
      <c r="F1043" s="201" t="s">
        <v>698</v>
      </c>
      <c r="G1043" s="202">
        <f>VLOOKUP(E1043,Belimo!$A:$B,2,FALSE)</f>
        <v>393</v>
      </c>
      <c r="H1043" s="202">
        <f>VLOOKUP("H7032X16-S2",Belimo!$A:$B,2,FALSE)</f>
        <v>1284</v>
      </c>
      <c r="I1043" s="203">
        <f t="shared" si="91"/>
        <v>1677</v>
      </c>
      <c r="J1043" s="204">
        <f t="shared" si="92"/>
        <v>135803.46000000002</v>
      </c>
    </row>
    <row r="1044" spans="1:10" ht="14.25" customHeight="1" x14ac:dyDescent="0.3">
      <c r="A1044" s="382"/>
      <c r="B1044" s="383"/>
      <c r="C1044" s="215" t="s">
        <v>166</v>
      </c>
      <c r="D1044" s="215">
        <v>900</v>
      </c>
      <c r="E1044" s="205" t="s">
        <v>663</v>
      </c>
      <c r="F1044" s="201" t="s">
        <v>664</v>
      </c>
      <c r="G1044" s="202">
        <f>VLOOKUP(E1044,Belimo!$A:$B,2,FALSE)</f>
        <v>419</v>
      </c>
      <c r="H1044" s="202">
        <f>VLOOKUP("H7032X16-S2",Belimo!$A:$B,2,FALSE)</f>
        <v>1284</v>
      </c>
      <c r="I1044" s="203">
        <f t="shared" si="91"/>
        <v>1703</v>
      </c>
      <c r="J1044" s="204">
        <f t="shared" si="92"/>
        <v>137908.94</v>
      </c>
    </row>
    <row r="1045" spans="1:10" ht="14.25" customHeight="1" x14ac:dyDescent="0.3">
      <c r="A1045" s="382"/>
      <c r="B1045" s="383"/>
      <c r="C1045" s="215" t="s">
        <v>166</v>
      </c>
      <c r="D1045" s="215">
        <v>900</v>
      </c>
      <c r="E1045" s="205" t="s">
        <v>672</v>
      </c>
      <c r="F1045" s="201" t="s">
        <v>661</v>
      </c>
      <c r="G1045" s="202">
        <f>VLOOKUP(E1045,Belimo!$A:$B,2,FALSE)</f>
        <v>415</v>
      </c>
      <c r="H1045" s="202">
        <f>VLOOKUP("H7032X16-S2",Belimo!$A:$B,2,FALSE)</f>
        <v>1284</v>
      </c>
      <c r="I1045" s="203">
        <f t="shared" si="91"/>
        <v>1699</v>
      </c>
      <c r="J1045" s="204">
        <f t="shared" si="92"/>
        <v>137585.02000000002</v>
      </c>
    </row>
    <row r="1046" spans="1:10" ht="14.25" customHeight="1" x14ac:dyDescent="0.3">
      <c r="A1046" s="382"/>
      <c r="B1046" s="383"/>
      <c r="C1046" s="215" t="s">
        <v>166</v>
      </c>
      <c r="D1046" s="215">
        <v>900</v>
      </c>
      <c r="E1046" s="205" t="s">
        <v>673</v>
      </c>
      <c r="F1046" s="201" t="s">
        <v>662</v>
      </c>
      <c r="G1046" s="202">
        <f>VLOOKUP(E1046,Belimo!$A:$B,2,FALSE)</f>
        <v>415</v>
      </c>
      <c r="H1046" s="202">
        <f>VLOOKUP("H7032X16-S2",Belimo!$A:$B,2,FALSE)</f>
        <v>1284</v>
      </c>
      <c r="I1046" s="203">
        <f t="shared" si="91"/>
        <v>1699</v>
      </c>
      <c r="J1046" s="204">
        <f t="shared" si="92"/>
        <v>137585.02000000002</v>
      </c>
    </row>
    <row r="1047" spans="1:10" ht="14.25" customHeight="1" x14ac:dyDescent="0.3">
      <c r="A1047" s="382"/>
      <c r="B1047" s="383"/>
      <c r="C1047" s="215" t="s">
        <v>166</v>
      </c>
      <c r="D1047" s="215">
        <v>900</v>
      </c>
      <c r="E1047" s="205" t="s">
        <v>665</v>
      </c>
      <c r="F1047" s="201" t="s">
        <v>666</v>
      </c>
      <c r="G1047" s="202">
        <f>VLOOKUP(E1047,Belimo!$A:$B,2,FALSE)</f>
        <v>620</v>
      </c>
      <c r="H1047" s="202">
        <f>VLOOKUP("H7032X16-S2",Belimo!$A:$B,2,FALSE)</f>
        <v>1284</v>
      </c>
      <c r="I1047" s="203">
        <f t="shared" si="91"/>
        <v>1904</v>
      </c>
      <c r="J1047" s="204">
        <f t="shared" si="92"/>
        <v>154185.92000000001</v>
      </c>
    </row>
    <row r="1048" spans="1:10" ht="14.25" customHeight="1" x14ac:dyDescent="0.3">
      <c r="A1048" s="382"/>
      <c r="B1048" s="383"/>
      <c r="C1048" s="215" t="s">
        <v>166</v>
      </c>
      <c r="D1048" s="215">
        <v>900</v>
      </c>
      <c r="E1048" s="205" t="s">
        <v>95</v>
      </c>
      <c r="F1048" s="201" t="s">
        <v>667</v>
      </c>
      <c r="G1048" s="202">
        <f>VLOOKUP(E1048,Belimo!$A:$B,2,FALSE)</f>
        <v>636</v>
      </c>
      <c r="H1048" s="202">
        <f>VLOOKUP("H7032X16-S2",Belimo!$A:$B,2,FALSE)</f>
        <v>1284</v>
      </c>
      <c r="I1048" s="203">
        <f t="shared" si="91"/>
        <v>1920</v>
      </c>
      <c r="J1048" s="204">
        <f t="shared" si="92"/>
        <v>155481.60000000001</v>
      </c>
    </row>
    <row r="1049" spans="1:10" ht="30" customHeight="1" x14ac:dyDescent="0.3">
      <c r="A1049" s="382"/>
      <c r="B1049" s="383"/>
      <c r="C1049" s="215" t="s">
        <v>166</v>
      </c>
      <c r="D1049" s="215">
        <v>900</v>
      </c>
      <c r="E1049" s="205" t="s">
        <v>98</v>
      </c>
      <c r="F1049" s="201" t="s">
        <v>668</v>
      </c>
      <c r="G1049" s="202">
        <f>VLOOKUP(E1049,Belimo!$A:$B,2,FALSE)</f>
        <v>665</v>
      </c>
      <c r="H1049" s="202">
        <f>VLOOKUP("H7032X16-S2",Belimo!$A:$B,2,FALSE)</f>
        <v>1284</v>
      </c>
      <c r="I1049" s="203">
        <f t="shared" si="91"/>
        <v>1949</v>
      </c>
      <c r="J1049" s="204">
        <f t="shared" si="92"/>
        <v>157830.02000000002</v>
      </c>
    </row>
    <row r="1050" spans="1:10" ht="30" customHeight="1" x14ac:dyDescent="0.3">
      <c r="A1050" s="382"/>
      <c r="B1050" s="383"/>
      <c r="C1050" s="215" t="s">
        <v>166</v>
      </c>
      <c r="D1050" s="215">
        <v>900</v>
      </c>
      <c r="E1050" s="205" t="s">
        <v>97</v>
      </c>
      <c r="F1050" s="201" t="s">
        <v>669</v>
      </c>
      <c r="G1050" s="202">
        <f>VLOOKUP(E1050,Belimo!$A:$B,2,FALSE)</f>
        <v>665</v>
      </c>
      <c r="H1050" s="202">
        <f>VLOOKUP("H7032X16-S2",Belimo!$A:$B,2,FALSE)</f>
        <v>1284</v>
      </c>
      <c r="I1050" s="203">
        <f t="shared" si="91"/>
        <v>1949</v>
      </c>
      <c r="J1050" s="204">
        <f t="shared" si="92"/>
        <v>157830.02000000002</v>
      </c>
    </row>
    <row r="1051" spans="1:10" ht="14.25" customHeight="1" x14ac:dyDescent="0.3">
      <c r="A1051" s="382"/>
      <c r="B1051" s="383"/>
      <c r="C1051" s="215" t="s">
        <v>166</v>
      </c>
      <c r="D1051" s="210">
        <v>1000</v>
      </c>
      <c r="E1051" s="205" t="s">
        <v>104</v>
      </c>
      <c r="F1051" s="201" t="s">
        <v>699</v>
      </c>
      <c r="G1051" s="202">
        <f>VLOOKUP(E1051,Belimo!$A:$B,2,FALSE)</f>
        <v>521</v>
      </c>
      <c r="H1051" s="202">
        <f>VLOOKUP("H7032X16-S2",Belimo!$A:$B,2,FALSE)</f>
        <v>1284</v>
      </c>
      <c r="I1051" s="203">
        <f t="shared" si="91"/>
        <v>1805</v>
      </c>
      <c r="J1051" s="204">
        <f t="shared" si="92"/>
        <v>146168.9</v>
      </c>
    </row>
    <row r="1052" spans="1:10" ht="14.25" customHeight="1" x14ac:dyDescent="0.3">
      <c r="A1052" s="382"/>
      <c r="B1052" s="383"/>
      <c r="C1052" s="215" t="s">
        <v>166</v>
      </c>
      <c r="D1052" s="210">
        <v>1000</v>
      </c>
      <c r="E1052" s="205" t="s">
        <v>102</v>
      </c>
      <c r="F1052" s="201" t="s">
        <v>698</v>
      </c>
      <c r="G1052" s="202">
        <f>VLOOKUP(E1052,Belimo!$A:$B,2,FALSE)</f>
        <v>521</v>
      </c>
      <c r="H1052" s="202">
        <f>VLOOKUP("H7032X16-S2",Belimo!$A:$B,2,FALSE)</f>
        <v>1284</v>
      </c>
      <c r="I1052" s="203">
        <f t="shared" si="91"/>
        <v>1805</v>
      </c>
      <c r="J1052" s="204">
        <f t="shared" si="92"/>
        <v>146168.9</v>
      </c>
    </row>
    <row r="1053" spans="1:10" ht="14.25" customHeight="1" x14ac:dyDescent="0.3">
      <c r="A1053" s="382"/>
      <c r="B1053" s="383"/>
      <c r="C1053" s="215" t="s">
        <v>166</v>
      </c>
      <c r="D1053" s="210">
        <v>1000</v>
      </c>
      <c r="E1053" s="205" t="s">
        <v>108</v>
      </c>
      <c r="F1053" s="201" t="s">
        <v>661</v>
      </c>
      <c r="G1053" s="202">
        <f>VLOOKUP(E1053,Belimo!$A:$B,2,FALSE)</f>
        <v>557</v>
      </c>
      <c r="H1053" s="202">
        <f>VLOOKUP("H7032X16-S2",Belimo!$A:$B,2,FALSE)</f>
        <v>1284</v>
      </c>
      <c r="I1053" s="203">
        <f t="shared" si="91"/>
        <v>1841</v>
      </c>
      <c r="J1053" s="204">
        <f t="shared" si="92"/>
        <v>149084.18</v>
      </c>
    </row>
    <row r="1054" spans="1:10" ht="14.25" customHeight="1" x14ac:dyDescent="0.3">
      <c r="A1054" s="382"/>
      <c r="B1054" s="383"/>
      <c r="C1054" s="215" t="s">
        <v>166</v>
      </c>
      <c r="D1054" s="210">
        <v>1000</v>
      </c>
      <c r="E1054" s="205" t="s">
        <v>106</v>
      </c>
      <c r="F1054" s="201" t="s">
        <v>662</v>
      </c>
      <c r="G1054" s="202">
        <f>VLOOKUP(E1054,Belimo!$A:$B,2,FALSE)</f>
        <v>557</v>
      </c>
      <c r="H1054" s="202">
        <f>VLOOKUP("H7032X16-S2",Belimo!$A:$B,2,FALSE)</f>
        <v>1284</v>
      </c>
      <c r="I1054" s="203">
        <f t="shared" si="91"/>
        <v>1841</v>
      </c>
      <c r="J1054" s="204">
        <f t="shared" si="92"/>
        <v>149084.18</v>
      </c>
    </row>
    <row r="1055" spans="1:10" ht="15.75" x14ac:dyDescent="0.3">
      <c r="A1055" s="329" t="s">
        <v>395</v>
      </c>
      <c r="B1055" s="330"/>
      <c r="C1055" s="330"/>
      <c r="D1055" s="330"/>
      <c r="E1055" s="330"/>
      <c r="F1055" s="330"/>
      <c r="G1055" s="330"/>
      <c r="H1055" s="330"/>
      <c r="I1055" s="330"/>
      <c r="J1055" s="331"/>
    </row>
    <row r="1056" spans="1:10" ht="15" customHeight="1" x14ac:dyDescent="0.3">
      <c r="A1056" s="382" t="s">
        <v>167</v>
      </c>
      <c r="B1056" s="383">
        <v>25</v>
      </c>
      <c r="C1056" s="215" t="s">
        <v>167</v>
      </c>
      <c r="D1056" s="215">
        <v>500</v>
      </c>
      <c r="E1056" s="205" t="s">
        <v>670</v>
      </c>
      <c r="F1056" s="201" t="s">
        <v>699</v>
      </c>
      <c r="G1056" s="202">
        <f>VLOOKUP(E1056,Belimo!$A:$B,2,FALSE)</f>
        <v>393</v>
      </c>
      <c r="H1056" s="202">
        <f>VLOOKUP("H7040X25-S2",Belimo!$A:$B,2,FALSE)</f>
        <v>1346</v>
      </c>
      <c r="I1056" s="203">
        <f t="shared" si="91"/>
        <v>1739</v>
      </c>
      <c r="J1056" s="204">
        <f t="shared" si="92"/>
        <v>140824.22</v>
      </c>
    </row>
    <row r="1057" spans="1:10" ht="15" customHeight="1" x14ac:dyDescent="0.3">
      <c r="A1057" s="382"/>
      <c r="B1057" s="383"/>
      <c r="C1057" s="215" t="s">
        <v>167</v>
      </c>
      <c r="D1057" s="215">
        <v>500</v>
      </c>
      <c r="E1057" s="205" t="s">
        <v>671</v>
      </c>
      <c r="F1057" s="201" t="s">
        <v>698</v>
      </c>
      <c r="G1057" s="202">
        <f>VLOOKUP(E1057,Belimo!$A:$B,2,FALSE)</f>
        <v>393</v>
      </c>
      <c r="H1057" s="202">
        <f>VLOOKUP("H7040X25-S2",Belimo!$A:$B,2,FALSE)</f>
        <v>1346</v>
      </c>
      <c r="I1057" s="203">
        <f t="shared" si="91"/>
        <v>1739</v>
      </c>
      <c r="J1057" s="204">
        <f t="shared" si="92"/>
        <v>140824.22</v>
      </c>
    </row>
    <row r="1058" spans="1:10" ht="15" customHeight="1" x14ac:dyDescent="0.3">
      <c r="A1058" s="382"/>
      <c r="B1058" s="383"/>
      <c r="C1058" s="215" t="s">
        <v>167</v>
      </c>
      <c r="D1058" s="215">
        <v>500</v>
      </c>
      <c r="E1058" s="205" t="s">
        <v>663</v>
      </c>
      <c r="F1058" s="201" t="s">
        <v>664</v>
      </c>
      <c r="G1058" s="202">
        <f>VLOOKUP(E1058,Belimo!$A:$B,2,FALSE)</f>
        <v>419</v>
      </c>
      <c r="H1058" s="202">
        <f>VLOOKUP("H7040X25-S2",Belimo!$A:$B,2,FALSE)</f>
        <v>1346</v>
      </c>
      <c r="I1058" s="203">
        <f t="shared" si="91"/>
        <v>1765</v>
      </c>
      <c r="J1058" s="204">
        <f t="shared" si="92"/>
        <v>142929.70000000001</v>
      </c>
    </row>
    <row r="1059" spans="1:10" ht="15" customHeight="1" x14ac:dyDescent="0.3">
      <c r="A1059" s="382"/>
      <c r="B1059" s="383"/>
      <c r="C1059" s="215" t="s">
        <v>167</v>
      </c>
      <c r="D1059" s="215">
        <v>500</v>
      </c>
      <c r="E1059" s="205" t="s">
        <v>672</v>
      </c>
      <c r="F1059" s="201" t="s">
        <v>661</v>
      </c>
      <c r="G1059" s="202">
        <f>VLOOKUP(E1059,Belimo!$A:$B,2,FALSE)</f>
        <v>415</v>
      </c>
      <c r="H1059" s="202">
        <f>VLOOKUP("H7040X25-S2",Belimo!$A:$B,2,FALSE)</f>
        <v>1346</v>
      </c>
      <c r="I1059" s="203">
        <f t="shared" si="91"/>
        <v>1761</v>
      </c>
      <c r="J1059" s="204">
        <f t="shared" si="92"/>
        <v>142605.78</v>
      </c>
    </row>
    <row r="1060" spans="1:10" ht="15" customHeight="1" x14ac:dyDescent="0.3">
      <c r="A1060" s="382"/>
      <c r="B1060" s="383"/>
      <c r="C1060" s="215" t="s">
        <v>167</v>
      </c>
      <c r="D1060" s="215">
        <v>500</v>
      </c>
      <c r="E1060" s="205" t="s">
        <v>673</v>
      </c>
      <c r="F1060" s="201" t="s">
        <v>662</v>
      </c>
      <c r="G1060" s="202">
        <f>VLOOKUP(E1060,Belimo!$A:$B,2,FALSE)</f>
        <v>415</v>
      </c>
      <c r="H1060" s="202">
        <f>VLOOKUP("H7040X25-S2",Belimo!$A:$B,2,FALSE)</f>
        <v>1346</v>
      </c>
      <c r="I1060" s="203">
        <f t="shared" si="91"/>
        <v>1761</v>
      </c>
      <c r="J1060" s="204">
        <f t="shared" si="92"/>
        <v>142605.78</v>
      </c>
    </row>
    <row r="1061" spans="1:10" ht="15" customHeight="1" x14ac:dyDescent="0.3">
      <c r="A1061" s="382"/>
      <c r="B1061" s="383"/>
      <c r="C1061" s="215" t="s">
        <v>167</v>
      </c>
      <c r="D1061" s="215">
        <v>500</v>
      </c>
      <c r="E1061" s="205" t="s">
        <v>665</v>
      </c>
      <c r="F1061" s="201" t="s">
        <v>666</v>
      </c>
      <c r="G1061" s="202">
        <f>VLOOKUP(E1061,Belimo!$A:$B,2,FALSE)</f>
        <v>620</v>
      </c>
      <c r="H1061" s="202">
        <f>VLOOKUP("H7040X25-S2",Belimo!$A:$B,2,FALSE)</f>
        <v>1346</v>
      </c>
      <c r="I1061" s="203">
        <f t="shared" si="91"/>
        <v>1966</v>
      </c>
      <c r="J1061" s="204">
        <f t="shared" si="92"/>
        <v>159206.68000000002</v>
      </c>
    </row>
    <row r="1062" spans="1:10" ht="15" customHeight="1" x14ac:dyDescent="0.3">
      <c r="A1062" s="382"/>
      <c r="B1062" s="383"/>
      <c r="C1062" s="215" t="s">
        <v>167</v>
      </c>
      <c r="D1062" s="215">
        <v>500</v>
      </c>
      <c r="E1062" s="205" t="s">
        <v>95</v>
      </c>
      <c r="F1062" s="201" t="s">
        <v>667</v>
      </c>
      <c r="G1062" s="202">
        <f>VLOOKUP(E1062,Belimo!$A:$B,2,FALSE)</f>
        <v>636</v>
      </c>
      <c r="H1062" s="202">
        <f>VLOOKUP("H7040X25-S2",Belimo!$A:$B,2,FALSE)</f>
        <v>1346</v>
      </c>
      <c r="I1062" s="203">
        <f t="shared" si="91"/>
        <v>1982</v>
      </c>
      <c r="J1062" s="204">
        <f t="shared" si="92"/>
        <v>160502.36000000002</v>
      </c>
    </row>
    <row r="1063" spans="1:10" ht="30" customHeight="1" x14ac:dyDescent="0.3">
      <c r="A1063" s="382"/>
      <c r="B1063" s="383"/>
      <c r="C1063" s="215" t="s">
        <v>167</v>
      </c>
      <c r="D1063" s="215">
        <v>500</v>
      </c>
      <c r="E1063" s="205" t="s">
        <v>98</v>
      </c>
      <c r="F1063" s="201" t="s">
        <v>668</v>
      </c>
      <c r="G1063" s="202">
        <f>VLOOKUP(E1063,Belimo!$A:$B,2,FALSE)</f>
        <v>665</v>
      </c>
      <c r="H1063" s="202">
        <f>VLOOKUP("H7040X25-S2",Belimo!$A:$B,2,FALSE)</f>
        <v>1346</v>
      </c>
      <c r="I1063" s="203">
        <f t="shared" si="91"/>
        <v>2011</v>
      </c>
      <c r="J1063" s="204">
        <f t="shared" si="92"/>
        <v>162850.78</v>
      </c>
    </row>
    <row r="1064" spans="1:10" ht="30" customHeight="1" x14ac:dyDescent="0.3">
      <c r="A1064" s="382"/>
      <c r="B1064" s="383"/>
      <c r="C1064" s="215" t="s">
        <v>167</v>
      </c>
      <c r="D1064" s="215">
        <v>500</v>
      </c>
      <c r="E1064" s="205" t="s">
        <v>97</v>
      </c>
      <c r="F1064" s="201" t="s">
        <v>669</v>
      </c>
      <c r="G1064" s="202">
        <f>VLOOKUP(E1064,Belimo!$A:$B,2,FALSE)</f>
        <v>665</v>
      </c>
      <c r="H1064" s="202">
        <f>VLOOKUP("H7040X25-S2",Belimo!$A:$B,2,FALSE)</f>
        <v>1346</v>
      </c>
      <c r="I1064" s="203">
        <f>G1064+H1064</f>
        <v>2011</v>
      </c>
      <c r="J1064" s="204">
        <f t="shared" si="92"/>
        <v>162850.78</v>
      </c>
    </row>
    <row r="1065" spans="1:10" ht="15" customHeight="1" x14ac:dyDescent="0.3">
      <c r="A1065" s="382"/>
      <c r="B1065" s="383"/>
      <c r="C1065" s="215" t="s">
        <v>167</v>
      </c>
      <c r="D1065" s="215">
        <v>850</v>
      </c>
      <c r="E1065" s="205" t="s">
        <v>104</v>
      </c>
      <c r="F1065" s="201" t="s">
        <v>699</v>
      </c>
      <c r="G1065" s="202">
        <f>VLOOKUP(E1065,Belimo!$A:$B,2,FALSE)</f>
        <v>521</v>
      </c>
      <c r="H1065" s="202">
        <f>VLOOKUP("H7040X25-S2",Belimo!$A:$B,2,FALSE)</f>
        <v>1346</v>
      </c>
      <c r="I1065" s="203">
        <f>G1065+H1065</f>
        <v>1867</v>
      </c>
      <c r="J1065" s="204">
        <f t="shared" si="92"/>
        <v>151189.66</v>
      </c>
    </row>
    <row r="1066" spans="1:10" ht="15" customHeight="1" x14ac:dyDescent="0.3">
      <c r="A1066" s="382"/>
      <c r="B1066" s="383"/>
      <c r="C1066" s="215" t="s">
        <v>167</v>
      </c>
      <c r="D1066" s="215">
        <v>850</v>
      </c>
      <c r="E1066" s="205" t="s">
        <v>102</v>
      </c>
      <c r="F1066" s="201" t="s">
        <v>698</v>
      </c>
      <c r="G1066" s="202">
        <f>VLOOKUP(E1066,Belimo!$A:$B,2,FALSE)</f>
        <v>521</v>
      </c>
      <c r="H1066" s="202">
        <f>VLOOKUP("H7040X25-S2",Belimo!$A:$B,2,FALSE)</f>
        <v>1346</v>
      </c>
      <c r="I1066" s="203">
        <f>G1066+H1066</f>
        <v>1867</v>
      </c>
      <c r="J1066" s="204">
        <f t="shared" si="92"/>
        <v>151189.66</v>
      </c>
    </row>
    <row r="1067" spans="1:10" ht="15" customHeight="1" x14ac:dyDescent="0.3">
      <c r="A1067" s="382"/>
      <c r="B1067" s="383"/>
      <c r="C1067" s="215" t="s">
        <v>167</v>
      </c>
      <c r="D1067" s="215">
        <v>850</v>
      </c>
      <c r="E1067" s="205" t="s">
        <v>108</v>
      </c>
      <c r="F1067" s="201" t="s">
        <v>661</v>
      </c>
      <c r="G1067" s="202">
        <f>VLOOKUP(E1067,Belimo!$A:$B,2,FALSE)</f>
        <v>557</v>
      </c>
      <c r="H1067" s="202">
        <f>VLOOKUP("H7040X25-S2",Belimo!$A:$B,2,FALSE)</f>
        <v>1346</v>
      </c>
      <c r="I1067" s="203">
        <f>G1067+H1067</f>
        <v>1903</v>
      </c>
      <c r="J1067" s="204">
        <f t="shared" si="92"/>
        <v>154104.94</v>
      </c>
    </row>
    <row r="1068" spans="1:10" ht="15" customHeight="1" x14ac:dyDescent="0.3">
      <c r="A1068" s="382"/>
      <c r="B1068" s="383"/>
      <c r="C1068" s="215" t="s">
        <v>167</v>
      </c>
      <c r="D1068" s="215">
        <v>850</v>
      </c>
      <c r="E1068" s="205" t="s">
        <v>106</v>
      </c>
      <c r="F1068" s="201" t="s">
        <v>662</v>
      </c>
      <c r="G1068" s="202">
        <f>VLOOKUP(E1068,Belimo!$A:$B,2,FALSE)</f>
        <v>557</v>
      </c>
      <c r="H1068" s="202">
        <f>VLOOKUP("H7040X25-S2",Belimo!$A:$B,2,FALSE)</f>
        <v>1346</v>
      </c>
      <c r="I1068" s="203">
        <f>G1068+H1068</f>
        <v>1903</v>
      </c>
      <c r="J1068" s="204">
        <f t="shared" si="92"/>
        <v>154104.94</v>
      </c>
    </row>
    <row r="1069" spans="1:10" ht="15.75" x14ac:dyDescent="0.3">
      <c r="A1069" s="329" t="s">
        <v>396</v>
      </c>
      <c r="B1069" s="330"/>
      <c r="C1069" s="330"/>
      <c r="D1069" s="330"/>
      <c r="E1069" s="330"/>
      <c r="F1069" s="330"/>
      <c r="G1069" s="330"/>
      <c r="H1069" s="330"/>
      <c r="I1069" s="330"/>
      <c r="J1069" s="331"/>
    </row>
    <row r="1070" spans="1:10" ht="15" customHeight="1" x14ac:dyDescent="0.3">
      <c r="A1070" s="382" t="s">
        <v>168</v>
      </c>
      <c r="B1070" s="383">
        <v>40</v>
      </c>
      <c r="C1070" s="215" t="s">
        <v>168</v>
      </c>
      <c r="D1070" s="215">
        <v>300</v>
      </c>
      <c r="E1070" s="205" t="s">
        <v>670</v>
      </c>
      <c r="F1070" s="201" t="s">
        <v>699</v>
      </c>
      <c r="G1070" s="202">
        <f>VLOOKUP(E1070,Belimo!$A:$B,2,FALSE)</f>
        <v>393</v>
      </c>
      <c r="H1070" s="202">
        <f>VLOOKUP("H7050X40-S2",Belimo!$A:$B,2,FALSE)</f>
        <v>1469</v>
      </c>
      <c r="I1070" s="203">
        <f t="shared" ref="I1070:I1115" si="93">G1070+H1070</f>
        <v>1862</v>
      </c>
      <c r="J1070" s="204">
        <f t="shared" si="92"/>
        <v>150784.76</v>
      </c>
    </row>
    <row r="1071" spans="1:10" ht="15" customHeight="1" x14ac:dyDescent="0.3">
      <c r="A1071" s="382"/>
      <c r="B1071" s="383"/>
      <c r="C1071" s="215" t="s">
        <v>168</v>
      </c>
      <c r="D1071" s="215">
        <v>300</v>
      </c>
      <c r="E1071" s="205" t="s">
        <v>671</v>
      </c>
      <c r="F1071" s="201" t="s">
        <v>698</v>
      </c>
      <c r="G1071" s="202">
        <f>VLOOKUP(E1071,Belimo!$A:$B,2,FALSE)</f>
        <v>393</v>
      </c>
      <c r="H1071" s="202">
        <f>VLOOKUP("H7050X40-S2",Belimo!$A:$B,2,FALSE)</f>
        <v>1469</v>
      </c>
      <c r="I1071" s="203">
        <f t="shared" si="93"/>
        <v>1862</v>
      </c>
      <c r="J1071" s="204">
        <f t="shared" si="92"/>
        <v>150784.76</v>
      </c>
    </row>
    <row r="1072" spans="1:10" ht="15" customHeight="1" x14ac:dyDescent="0.3">
      <c r="A1072" s="382"/>
      <c r="B1072" s="383"/>
      <c r="C1072" s="215" t="s">
        <v>168</v>
      </c>
      <c r="D1072" s="215">
        <v>300</v>
      </c>
      <c r="E1072" s="205" t="s">
        <v>663</v>
      </c>
      <c r="F1072" s="201" t="s">
        <v>664</v>
      </c>
      <c r="G1072" s="202">
        <f>VLOOKUP(E1072,Belimo!$A:$B,2,FALSE)</f>
        <v>419</v>
      </c>
      <c r="H1072" s="202">
        <f>VLOOKUP("H7050X40-S2",Belimo!$A:$B,2,FALSE)</f>
        <v>1469</v>
      </c>
      <c r="I1072" s="203">
        <f t="shared" si="93"/>
        <v>1888</v>
      </c>
      <c r="J1072" s="204">
        <f t="shared" si="92"/>
        <v>152890.24000000002</v>
      </c>
    </row>
    <row r="1073" spans="1:10" ht="15" customHeight="1" x14ac:dyDescent="0.3">
      <c r="A1073" s="382"/>
      <c r="B1073" s="383"/>
      <c r="C1073" s="215" t="s">
        <v>168</v>
      </c>
      <c r="D1073" s="215">
        <v>300</v>
      </c>
      <c r="E1073" s="205" t="s">
        <v>672</v>
      </c>
      <c r="F1073" s="201" t="s">
        <v>661</v>
      </c>
      <c r="G1073" s="202">
        <f>VLOOKUP(E1073,Belimo!$A:$B,2,FALSE)</f>
        <v>415</v>
      </c>
      <c r="H1073" s="202">
        <f>VLOOKUP("H7050X40-S2",Belimo!$A:$B,2,FALSE)</f>
        <v>1469</v>
      </c>
      <c r="I1073" s="203">
        <f t="shared" si="93"/>
        <v>1884</v>
      </c>
      <c r="J1073" s="204">
        <f t="shared" ref="J1073:J1115" si="94">$I$7*I1073</f>
        <v>152566.32</v>
      </c>
    </row>
    <row r="1074" spans="1:10" ht="15" customHeight="1" x14ac:dyDescent="0.3">
      <c r="A1074" s="382"/>
      <c r="B1074" s="383"/>
      <c r="C1074" s="215" t="s">
        <v>168</v>
      </c>
      <c r="D1074" s="215">
        <v>300</v>
      </c>
      <c r="E1074" s="205" t="s">
        <v>673</v>
      </c>
      <c r="F1074" s="201" t="s">
        <v>662</v>
      </c>
      <c r="G1074" s="202">
        <f>VLOOKUP(E1074,Belimo!$A:$B,2,FALSE)</f>
        <v>415</v>
      </c>
      <c r="H1074" s="202">
        <f>VLOOKUP("H7050X40-S2",Belimo!$A:$B,2,FALSE)</f>
        <v>1469</v>
      </c>
      <c r="I1074" s="203">
        <f t="shared" si="93"/>
        <v>1884</v>
      </c>
      <c r="J1074" s="204">
        <f t="shared" si="94"/>
        <v>152566.32</v>
      </c>
    </row>
    <row r="1075" spans="1:10" ht="15" customHeight="1" x14ac:dyDescent="0.3">
      <c r="A1075" s="382"/>
      <c r="B1075" s="383"/>
      <c r="C1075" s="215" t="s">
        <v>168</v>
      </c>
      <c r="D1075" s="215">
        <v>300</v>
      </c>
      <c r="E1075" s="205" t="s">
        <v>665</v>
      </c>
      <c r="F1075" s="201" t="s">
        <v>666</v>
      </c>
      <c r="G1075" s="202">
        <f>VLOOKUP(E1075,Belimo!$A:$B,2,FALSE)</f>
        <v>620</v>
      </c>
      <c r="H1075" s="202">
        <f>VLOOKUP("H7050X40-S2",Belimo!$A:$B,2,FALSE)</f>
        <v>1469</v>
      </c>
      <c r="I1075" s="203">
        <f t="shared" si="93"/>
        <v>2089</v>
      </c>
      <c r="J1075" s="204">
        <f t="shared" si="94"/>
        <v>169167.22</v>
      </c>
    </row>
    <row r="1076" spans="1:10" ht="15" customHeight="1" x14ac:dyDescent="0.3">
      <c r="A1076" s="382"/>
      <c r="B1076" s="383"/>
      <c r="C1076" s="215" t="s">
        <v>168</v>
      </c>
      <c r="D1076" s="215">
        <v>300</v>
      </c>
      <c r="E1076" s="205" t="s">
        <v>95</v>
      </c>
      <c r="F1076" s="201" t="s">
        <v>667</v>
      </c>
      <c r="G1076" s="202">
        <f>VLOOKUP(E1076,Belimo!$A:$B,2,FALSE)</f>
        <v>636</v>
      </c>
      <c r="H1076" s="202">
        <f>VLOOKUP("H7050X40-S2",Belimo!$A:$B,2,FALSE)</f>
        <v>1469</v>
      </c>
      <c r="I1076" s="203">
        <f t="shared" si="93"/>
        <v>2105</v>
      </c>
      <c r="J1076" s="204">
        <f t="shared" si="94"/>
        <v>170462.9</v>
      </c>
    </row>
    <row r="1077" spans="1:10" ht="29.25" customHeight="1" x14ac:dyDescent="0.3">
      <c r="A1077" s="382"/>
      <c r="B1077" s="383"/>
      <c r="C1077" s="215" t="s">
        <v>168</v>
      </c>
      <c r="D1077" s="215">
        <v>300</v>
      </c>
      <c r="E1077" s="205" t="s">
        <v>98</v>
      </c>
      <c r="F1077" s="201" t="s">
        <v>668</v>
      </c>
      <c r="G1077" s="202">
        <f>VLOOKUP(E1077,Belimo!$A:$B,2,FALSE)</f>
        <v>665</v>
      </c>
      <c r="H1077" s="202">
        <f>VLOOKUP("H7050X40-S2",Belimo!$A:$B,2,FALSE)</f>
        <v>1469</v>
      </c>
      <c r="I1077" s="203">
        <f t="shared" si="93"/>
        <v>2134</v>
      </c>
      <c r="J1077" s="204">
        <f t="shared" si="94"/>
        <v>172811.32</v>
      </c>
    </row>
    <row r="1078" spans="1:10" ht="29.25" customHeight="1" x14ac:dyDescent="0.3">
      <c r="A1078" s="382"/>
      <c r="B1078" s="383"/>
      <c r="C1078" s="215" t="s">
        <v>168</v>
      </c>
      <c r="D1078" s="215">
        <v>300</v>
      </c>
      <c r="E1078" s="205" t="s">
        <v>97</v>
      </c>
      <c r="F1078" s="201" t="s">
        <v>669</v>
      </c>
      <c r="G1078" s="202">
        <f>VLOOKUP(E1078,Belimo!$A:$B,2,FALSE)</f>
        <v>665</v>
      </c>
      <c r="H1078" s="202">
        <f>VLOOKUP("H7050X40-S2",Belimo!$A:$B,2,FALSE)</f>
        <v>1469</v>
      </c>
      <c r="I1078" s="203">
        <f t="shared" si="93"/>
        <v>2134</v>
      </c>
      <c r="J1078" s="204">
        <f t="shared" si="94"/>
        <v>172811.32</v>
      </c>
    </row>
    <row r="1079" spans="1:10" ht="15" customHeight="1" x14ac:dyDescent="0.3">
      <c r="A1079" s="382"/>
      <c r="B1079" s="383"/>
      <c r="C1079" s="215" t="s">
        <v>168</v>
      </c>
      <c r="D1079" s="215">
        <v>500</v>
      </c>
      <c r="E1079" s="205" t="s">
        <v>104</v>
      </c>
      <c r="F1079" s="201" t="s">
        <v>699</v>
      </c>
      <c r="G1079" s="202">
        <f>VLOOKUP(E1079,Belimo!$A:$B,2,FALSE)</f>
        <v>521</v>
      </c>
      <c r="H1079" s="202">
        <f>VLOOKUP("H7050X40-S2",Belimo!$A:$B,2,FALSE)</f>
        <v>1469</v>
      </c>
      <c r="I1079" s="203">
        <f t="shared" si="93"/>
        <v>1990</v>
      </c>
      <c r="J1079" s="204">
        <f t="shared" si="94"/>
        <v>161150.20000000001</v>
      </c>
    </row>
    <row r="1080" spans="1:10" ht="15" customHeight="1" x14ac:dyDescent="0.3">
      <c r="A1080" s="382"/>
      <c r="B1080" s="383"/>
      <c r="C1080" s="215" t="s">
        <v>168</v>
      </c>
      <c r="D1080" s="215">
        <v>500</v>
      </c>
      <c r="E1080" s="205" t="s">
        <v>102</v>
      </c>
      <c r="F1080" s="201" t="s">
        <v>698</v>
      </c>
      <c r="G1080" s="202">
        <f>VLOOKUP(E1080,Belimo!$A:$B,2,FALSE)</f>
        <v>521</v>
      </c>
      <c r="H1080" s="202">
        <f>VLOOKUP("H7050X40-S2",Belimo!$A:$B,2,FALSE)</f>
        <v>1469</v>
      </c>
      <c r="I1080" s="203">
        <f t="shared" si="93"/>
        <v>1990</v>
      </c>
      <c r="J1080" s="204">
        <f t="shared" si="94"/>
        <v>161150.20000000001</v>
      </c>
    </row>
    <row r="1081" spans="1:10" ht="15" customHeight="1" x14ac:dyDescent="0.3">
      <c r="A1081" s="382"/>
      <c r="B1081" s="383"/>
      <c r="C1081" s="215" t="s">
        <v>168</v>
      </c>
      <c r="D1081" s="215">
        <v>500</v>
      </c>
      <c r="E1081" s="205" t="s">
        <v>108</v>
      </c>
      <c r="F1081" s="201" t="s">
        <v>661</v>
      </c>
      <c r="G1081" s="202">
        <f>VLOOKUP(E1081,Belimo!$A:$B,2,FALSE)</f>
        <v>557</v>
      </c>
      <c r="H1081" s="202">
        <f>VLOOKUP("H7050X40-S2",Belimo!$A:$B,2,FALSE)</f>
        <v>1469</v>
      </c>
      <c r="I1081" s="203">
        <f t="shared" si="93"/>
        <v>2026</v>
      </c>
      <c r="J1081" s="204">
        <f t="shared" si="94"/>
        <v>164065.48000000001</v>
      </c>
    </row>
    <row r="1082" spans="1:10" ht="15" customHeight="1" x14ac:dyDescent="0.3">
      <c r="A1082" s="382"/>
      <c r="B1082" s="383"/>
      <c r="C1082" s="215" t="s">
        <v>168</v>
      </c>
      <c r="D1082" s="215">
        <v>500</v>
      </c>
      <c r="E1082" s="205" t="s">
        <v>106</v>
      </c>
      <c r="F1082" s="201" t="s">
        <v>662</v>
      </c>
      <c r="G1082" s="202">
        <f>VLOOKUP(E1082,Belimo!$A:$B,2,FALSE)</f>
        <v>557</v>
      </c>
      <c r="H1082" s="202">
        <f>VLOOKUP("H7050X40-S2",Belimo!$A:$B,2,FALSE)</f>
        <v>1469</v>
      </c>
      <c r="I1082" s="203">
        <f t="shared" si="93"/>
        <v>2026</v>
      </c>
      <c r="J1082" s="204">
        <f t="shared" si="94"/>
        <v>164065.48000000001</v>
      </c>
    </row>
    <row r="1083" spans="1:10" ht="15.75" x14ac:dyDescent="0.3">
      <c r="A1083" s="329" t="s">
        <v>700</v>
      </c>
      <c r="B1083" s="330"/>
      <c r="C1083" s="330"/>
      <c r="D1083" s="330"/>
      <c r="E1083" s="330"/>
      <c r="F1083" s="330"/>
      <c r="G1083" s="330"/>
      <c r="H1083" s="330"/>
      <c r="I1083" s="330"/>
      <c r="J1083" s="331"/>
    </row>
    <row r="1084" spans="1:10" x14ac:dyDescent="0.3">
      <c r="A1084" s="373" t="s">
        <v>169</v>
      </c>
      <c r="B1084" s="339">
        <v>63</v>
      </c>
      <c r="C1084" s="206" t="s">
        <v>169</v>
      </c>
      <c r="D1084" s="206">
        <v>400</v>
      </c>
      <c r="E1084" s="205" t="s">
        <v>295</v>
      </c>
      <c r="F1084" s="201" t="s">
        <v>373</v>
      </c>
      <c r="G1084" s="202">
        <f>VLOOKUP(E1084,Belimo!$A:$B,2,FALSE)</f>
        <v>1246</v>
      </c>
      <c r="H1084" s="202">
        <f>VLOOKUP("H7065X63-S4",Belimo!$A:$B,2,FALSE)</f>
        <v>1988</v>
      </c>
      <c r="I1084" s="203">
        <f t="shared" si="93"/>
        <v>3234</v>
      </c>
      <c r="J1084" s="204">
        <f t="shared" si="94"/>
        <v>261889.32</v>
      </c>
    </row>
    <row r="1085" spans="1:10" x14ac:dyDescent="0.3">
      <c r="A1085" s="373"/>
      <c r="B1085" s="339"/>
      <c r="C1085" s="206" t="s">
        <v>169</v>
      </c>
      <c r="D1085" s="206">
        <v>400</v>
      </c>
      <c r="E1085" s="205" t="s">
        <v>374</v>
      </c>
      <c r="F1085" s="201" t="s">
        <v>666</v>
      </c>
      <c r="G1085" s="202">
        <f>VLOOKUP(E1085,Belimo!$A:$B,2,FALSE)</f>
        <v>1243</v>
      </c>
      <c r="H1085" s="202">
        <f>VLOOKUP("H7065X63-S4",Belimo!$A:$B,2,FALSE)</f>
        <v>1988</v>
      </c>
      <c r="I1085" s="203">
        <f t="shared" si="93"/>
        <v>3231</v>
      </c>
      <c r="J1085" s="204">
        <f t="shared" si="94"/>
        <v>261646.38</v>
      </c>
    </row>
    <row r="1086" spans="1:10" ht="30" x14ac:dyDescent="0.3">
      <c r="A1086" s="373"/>
      <c r="B1086" s="339"/>
      <c r="C1086" s="206" t="s">
        <v>169</v>
      </c>
      <c r="D1086" s="206">
        <v>400</v>
      </c>
      <c r="E1086" s="205" t="s">
        <v>298</v>
      </c>
      <c r="F1086" s="201" t="s">
        <v>668</v>
      </c>
      <c r="G1086" s="202">
        <f>VLOOKUP(E1086,Belimo!$A:$B,2,FALSE)</f>
        <v>1305</v>
      </c>
      <c r="H1086" s="202">
        <f>VLOOKUP("H7065X63-S4",Belimo!$A:$B,2,FALSE)</f>
        <v>1988</v>
      </c>
      <c r="I1086" s="203">
        <f t="shared" si="93"/>
        <v>3293</v>
      </c>
      <c r="J1086" s="204">
        <f t="shared" si="94"/>
        <v>266667.14</v>
      </c>
    </row>
    <row r="1087" spans="1:10" ht="30" x14ac:dyDescent="0.3">
      <c r="A1087" s="373"/>
      <c r="B1087" s="339"/>
      <c r="C1087" s="206" t="s">
        <v>169</v>
      </c>
      <c r="D1087" s="206">
        <v>400</v>
      </c>
      <c r="E1087" s="205" t="s">
        <v>297</v>
      </c>
      <c r="F1087" s="201" t="s">
        <v>669</v>
      </c>
      <c r="G1087" s="202">
        <f>VLOOKUP(E1087,Belimo!$A:$B,2,FALSE)</f>
        <v>1305</v>
      </c>
      <c r="H1087" s="202">
        <f>VLOOKUP("H7065X63-S4",Belimo!$A:$B,2,FALSE)</f>
        <v>1988</v>
      </c>
      <c r="I1087" s="203">
        <f t="shared" si="93"/>
        <v>3293</v>
      </c>
      <c r="J1087" s="204">
        <f t="shared" si="94"/>
        <v>266667.14</v>
      </c>
    </row>
    <row r="1088" spans="1:10" x14ac:dyDescent="0.3">
      <c r="A1088" s="373"/>
      <c r="B1088" s="339"/>
      <c r="C1088" s="206" t="s">
        <v>169</v>
      </c>
      <c r="D1088" s="206">
        <v>550</v>
      </c>
      <c r="E1088" s="205" t="s">
        <v>302</v>
      </c>
      <c r="F1088" s="201" t="s">
        <v>699</v>
      </c>
      <c r="G1088" s="202">
        <f>VLOOKUP(E1088,Belimo!$A:$B,2,FALSE)</f>
        <v>790</v>
      </c>
      <c r="H1088" s="202">
        <f>VLOOKUP("H7065X63-S4",Belimo!$A:$B,2,FALSE)</f>
        <v>1988</v>
      </c>
      <c r="I1088" s="203">
        <f t="shared" si="93"/>
        <v>2778</v>
      </c>
      <c r="J1088" s="204">
        <f t="shared" si="94"/>
        <v>224962.44</v>
      </c>
    </row>
    <row r="1089" spans="1:10" x14ac:dyDescent="0.3">
      <c r="A1089" s="373"/>
      <c r="B1089" s="339"/>
      <c r="C1089" s="206" t="s">
        <v>169</v>
      </c>
      <c r="D1089" s="206">
        <v>550</v>
      </c>
      <c r="E1089" s="205" t="s">
        <v>300</v>
      </c>
      <c r="F1089" s="201" t="s">
        <v>698</v>
      </c>
      <c r="G1089" s="202">
        <f>VLOOKUP(E1089,Belimo!$A:$B,2,FALSE)</f>
        <v>790</v>
      </c>
      <c r="H1089" s="202">
        <f>VLOOKUP("H7065X63-S4",Belimo!$A:$B,2,FALSE)</f>
        <v>1988</v>
      </c>
      <c r="I1089" s="203">
        <f t="shared" si="93"/>
        <v>2778</v>
      </c>
      <c r="J1089" s="204">
        <f t="shared" si="94"/>
        <v>224962.44</v>
      </c>
    </row>
    <row r="1090" spans="1:10" x14ac:dyDescent="0.3">
      <c r="A1090" s="373"/>
      <c r="B1090" s="339"/>
      <c r="C1090" s="206" t="s">
        <v>169</v>
      </c>
      <c r="D1090" s="206">
        <v>550</v>
      </c>
      <c r="E1090" s="205" t="s">
        <v>306</v>
      </c>
      <c r="F1090" s="201" t="s">
        <v>661</v>
      </c>
      <c r="G1090" s="202">
        <f>VLOOKUP(E1090,Belimo!$A:$B,2,FALSE)</f>
        <v>840</v>
      </c>
      <c r="H1090" s="202">
        <f>VLOOKUP("H7065X63-S4",Belimo!$A:$B,2,FALSE)</f>
        <v>1988</v>
      </c>
      <c r="I1090" s="203">
        <f t="shared" si="93"/>
        <v>2828</v>
      </c>
      <c r="J1090" s="204">
        <f t="shared" si="94"/>
        <v>229011.44</v>
      </c>
    </row>
    <row r="1091" spans="1:10" x14ac:dyDescent="0.3">
      <c r="A1091" s="373"/>
      <c r="B1091" s="339"/>
      <c r="C1091" s="206" t="s">
        <v>169</v>
      </c>
      <c r="D1091" s="206">
        <v>550</v>
      </c>
      <c r="E1091" s="205" t="s">
        <v>304</v>
      </c>
      <c r="F1091" s="201" t="s">
        <v>662</v>
      </c>
      <c r="G1091" s="202">
        <f>VLOOKUP(E1091,Belimo!$A:$B,2,FALSE)</f>
        <v>840</v>
      </c>
      <c r="H1091" s="202">
        <f>VLOOKUP("H7065X63-S4",Belimo!$A:$B,2,FALSE)</f>
        <v>1988</v>
      </c>
      <c r="I1091" s="203">
        <f t="shared" si="93"/>
        <v>2828</v>
      </c>
      <c r="J1091" s="204">
        <f t="shared" si="94"/>
        <v>229011.44</v>
      </c>
    </row>
    <row r="1092" spans="1:10" x14ac:dyDescent="0.3">
      <c r="A1092" s="373"/>
      <c r="B1092" s="339"/>
      <c r="C1092" s="206" t="s">
        <v>169</v>
      </c>
      <c r="D1092" s="206">
        <v>1000</v>
      </c>
      <c r="E1092" s="205" t="s">
        <v>313</v>
      </c>
      <c r="F1092" s="201" t="s">
        <v>661</v>
      </c>
      <c r="G1092" s="202">
        <f>VLOOKUP(E1092,Belimo!$A:$B,2,FALSE)</f>
        <v>1088</v>
      </c>
      <c r="H1092" s="202">
        <f>VLOOKUP("H7065X63-S4",Belimo!$A:$B,2,FALSE)</f>
        <v>1988</v>
      </c>
      <c r="I1092" s="203">
        <f t="shared" si="93"/>
        <v>3076</v>
      </c>
      <c r="J1092" s="204">
        <f t="shared" si="94"/>
        <v>249094.48</v>
      </c>
    </row>
    <row r="1093" spans="1:10" x14ac:dyDescent="0.3">
      <c r="A1093" s="373"/>
      <c r="B1093" s="339"/>
      <c r="C1093" s="206" t="s">
        <v>169</v>
      </c>
      <c r="D1093" s="206">
        <v>1000</v>
      </c>
      <c r="E1093" s="200" t="s">
        <v>311</v>
      </c>
      <c r="F1093" s="201" t="s">
        <v>662</v>
      </c>
      <c r="G1093" s="202">
        <f>VLOOKUP(E1093,Belimo!$A:$B,2,FALSE)</f>
        <v>1088</v>
      </c>
      <c r="H1093" s="202">
        <f>VLOOKUP("H7065X63-S4",Belimo!$A:$B,2,FALSE)</f>
        <v>1988</v>
      </c>
      <c r="I1093" s="203">
        <f t="shared" si="93"/>
        <v>3076</v>
      </c>
      <c r="J1093" s="204">
        <f t="shared" si="94"/>
        <v>249094.48</v>
      </c>
    </row>
    <row r="1094" spans="1:10" ht="15.75" x14ac:dyDescent="0.3">
      <c r="A1094" s="329" t="s">
        <v>701</v>
      </c>
      <c r="B1094" s="330"/>
      <c r="C1094" s="330"/>
      <c r="D1094" s="330"/>
      <c r="E1094" s="330"/>
      <c r="F1094" s="330"/>
      <c r="G1094" s="330"/>
      <c r="H1094" s="330"/>
      <c r="I1094" s="330"/>
      <c r="J1094" s="331"/>
    </row>
    <row r="1095" spans="1:10" x14ac:dyDescent="0.3">
      <c r="A1095" s="373" t="s">
        <v>170</v>
      </c>
      <c r="B1095" s="339">
        <v>100</v>
      </c>
      <c r="C1095" s="206" t="s">
        <v>170</v>
      </c>
      <c r="D1095" s="206">
        <v>250</v>
      </c>
      <c r="E1095" s="205" t="s">
        <v>295</v>
      </c>
      <c r="F1095" s="201" t="s">
        <v>373</v>
      </c>
      <c r="G1095" s="202">
        <f>VLOOKUP(E1095,Belimo!$A:$B,2,FALSE)</f>
        <v>1246</v>
      </c>
      <c r="H1095" s="202">
        <f>VLOOKUP("H7080X100-S4",Belimo!$A:$B,2,FALSE)</f>
        <v>2436</v>
      </c>
      <c r="I1095" s="203">
        <f t="shared" si="93"/>
        <v>3682</v>
      </c>
      <c r="J1095" s="204">
        <f t="shared" si="94"/>
        <v>298168.36</v>
      </c>
    </row>
    <row r="1096" spans="1:10" x14ac:dyDescent="0.3">
      <c r="A1096" s="373"/>
      <c r="B1096" s="339"/>
      <c r="C1096" s="206" t="s">
        <v>170</v>
      </c>
      <c r="D1096" s="206">
        <v>250</v>
      </c>
      <c r="E1096" s="205" t="s">
        <v>374</v>
      </c>
      <c r="F1096" s="201" t="s">
        <v>666</v>
      </c>
      <c r="G1096" s="202">
        <f>VLOOKUP(E1096,Belimo!$A:$B,2,FALSE)</f>
        <v>1243</v>
      </c>
      <c r="H1096" s="202">
        <f>VLOOKUP("H7080X100-S4",Belimo!$A:$B,2,FALSE)</f>
        <v>2436</v>
      </c>
      <c r="I1096" s="203">
        <f t="shared" si="93"/>
        <v>3679</v>
      </c>
      <c r="J1096" s="204">
        <f t="shared" si="94"/>
        <v>297925.42000000004</v>
      </c>
    </row>
    <row r="1097" spans="1:10" ht="30" x14ac:dyDescent="0.3">
      <c r="A1097" s="373"/>
      <c r="B1097" s="339"/>
      <c r="C1097" s="206" t="s">
        <v>170</v>
      </c>
      <c r="D1097" s="206">
        <v>250</v>
      </c>
      <c r="E1097" s="205" t="s">
        <v>298</v>
      </c>
      <c r="F1097" s="201" t="s">
        <v>668</v>
      </c>
      <c r="G1097" s="202">
        <f>VLOOKUP(E1097,Belimo!$A:$B,2,FALSE)</f>
        <v>1305</v>
      </c>
      <c r="H1097" s="202">
        <f>VLOOKUP("H7080X100-S4",Belimo!$A:$B,2,FALSE)</f>
        <v>2436</v>
      </c>
      <c r="I1097" s="203">
        <f t="shared" si="93"/>
        <v>3741</v>
      </c>
      <c r="J1097" s="204">
        <f t="shared" si="94"/>
        <v>302946.18</v>
      </c>
    </row>
    <row r="1098" spans="1:10" ht="30" x14ac:dyDescent="0.3">
      <c r="A1098" s="373"/>
      <c r="B1098" s="339"/>
      <c r="C1098" s="206" t="s">
        <v>170</v>
      </c>
      <c r="D1098" s="206">
        <v>250</v>
      </c>
      <c r="E1098" s="205" t="s">
        <v>297</v>
      </c>
      <c r="F1098" s="201" t="s">
        <v>669</v>
      </c>
      <c r="G1098" s="202">
        <f>VLOOKUP(E1098,Belimo!$A:$B,2,FALSE)</f>
        <v>1305</v>
      </c>
      <c r="H1098" s="202">
        <f>VLOOKUP("H7080X100-S4",Belimo!$A:$B,2,FALSE)</f>
        <v>2436</v>
      </c>
      <c r="I1098" s="203">
        <f t="shared" si="93"/>
        <v>3741</v>
      </c>
      <c r="J1098" s="204">
        <f t="shared" si="94"/>
        <v>302946.18</v>
      </c>
    </row>
    <row r="1099" spans="1:10" x14ac:dyDescent="0.3">
      <c r="A1099" s="373"/>
      <c r="B1099" s="339"/>
      <c r="C1099" s="206" t="s">
        <v>170</v>
      </c>
      <c r="D1099" s="206">
        <v>350</v>
      </c>
      <c r="E1099" s="205" t="s">
        <v>302</v>
      </c>
      <c r="F1099" s="201" t="s">
        <v>699</v>
      </c>
      <c r="G1099" s="202">
        <f>VLOOKUP(E1099,Belimo!$A:$B,2,FALSE)</f>
        <v>790</v>
      </c>
      <c r="H1099" s="202">
        <f>VLOOKUP("H7080X100-S4",Belimo!$A:$B,2,FALSE)</f>
        <v>2436</v>
      </c>
      <c r="I1099" s="203">
        <f t="shared" si="93"/>
        <v>3226</v>
      </c>
      <c r="J1099" s="204">
        <f t="shared" si="94"/>
        <v>261241.48</v>
      </c>
    </row>
    <row r="1100" spans="1:10" x14ac:dyDescent="0.3">
      <c r="A1100" s="373"/>
      <c r="B1100" s="339"/>
      <c r="C1100" s="206" t="s">
        <v>170</v>
      </c>
      <c r="D1100" s="206">
        <v>350</v>
      </c>
      <c r="E1100" s="205" t="s">
        <v>300</v>
      </c>
      <c r="F1100" s="201" t="s">
        <v>698</v>
      </c>
      <c r="G1100" s="202">
        <f>VLOOKUP(E1100,Belimo!$A:$B,2,FALSE)</f>
        <v>790</v>
      </c>
      <c r="H1100" s="202">
        <f>VLOOKUP("H7080X100-S4",Belimo!$A:$B,2,FALSE)</f>
        <v>2436</v>
      </c>
      <c r="I1100" s="203">
        <f t="shared" si="93"/>
        <v>3226</v>
      </c>
      <c r="J1100" s="204">
        <f t="shared" si="94"/>
        <v>261241.48</v>
      </c>
    </row>
    <row r="1101" spans="1:10" x14ac:dyDescent="0.3">
      <c r="A1101" s="373"/>
      <c r="B1101" s="339"/>
      <c r="C1101" s="206" t="s">
        <v>170</v>
      </c>
      <c r="D1101" s="206">
        <v>350</v>
      </c>
      <c r="E1101" s="205" t="s">
        <v>306</v>
      </c>
      <c r="F1101" s="201" t="s">
        <v>661</v>
      </c>
      <c r="G1101" s="202">
        <f>VLOOKUP(E1101,Belimo!$A:$B,2,FALSE)</f>
        <v>840</v>
      </c>
      <c r="H1101" s="202">
        <f>VLOOKUP("H7080X100-S4",Belimo!$A:$B,2,FALSE)</f>
        <v>2436</v>
      </c>
      <c r="I1101" s="203">
        <f t="shared" si="93"/>
        <v>3276</v>
      </c>
      <c r="J1101" s="204">
        <f t="shared" si="94"/>
        <v>265290.48000000004</v>
      </c>
    </row>
    <row r="1102" spans="1:10" x14ac:dyDescent="0.3">
      <c r="A1102" s="373"/>
      <c r="B1102" s="339"/>
      <c r="C1102" s="206" t="s">
        <v>170</v>
      </c>
      <c r="D1102" s="206">
        <v>350</v>
      </c>
      <c r="E1102" s="205" t="s">
        <v>304</v>
      </c>
      <c r="F1102" s="201" t="s">
        <v>662</v>
      </c>
      <c r="G1102" s="202">
        <f>VLOOKUP(E1102,Belimo!$A:$B,2,FALSE)</f>
        <v>840</v>
      </c>
      <c r="H1102" s="202">
        <f>VLOOKUP("H7080X100-S4",Belimo!$A:$B,2,FALSE)</f>
        <v>2436</v>
      </c>
      <c r="I1102" s="203">
        <f t="shared" si="93"/>
        <v>3276</v>
      </c>
      <c r="J1102" s="204">
        <f t="shared" si="94"/>
        <v>265290.48000000004</v>
      </c>
    </row>
    <row r="1103" spans="1:10" x14ac:dyDescent="0.3">
      <c r="A1103" s="373"/>
      <c r="B1103" s="339"/>
      <c r="C1103" s="206" t="s">
        <v>170</v>
      </c>
      <c r="D1103" s="206">
        <v>700</v>
      </c>
      <c r="E1103" s="205" t="s">
        <v>313</v>
      </c>
      <c r="F1103" s="201" t="s">
        <v>661</v>
      </c>
      <c r="G1103" s="202">
        <f>VLOOKUP(E1103,Belimo!$A:$B,2,FALSE)</f>
        <v>1088</v>
      </c>
      <c r="H1103" s="202">
        <f>VLOOKUP("H7080X100-S4",Belimo!$A:$B,2,FALSE)</f>
        <v>2436</v>
      </c>
      <c r="I1103" s="203">
        <f t="shared" si="93"/>
        <v>3524</v>
      </c>
      <c r="J1103" s="204">
        <f t="shared" si="94"/>
        <v>285373.52</v>
      </c>
    </row>
    <row r="1104" spans="1:10" x14ac:dyDescent="0.3">
      <c r="A1104" s="373"/>
      <c r="B1104" s="339"/>
      <c r="C1104" s="206" t="s">
        <v>170</v>
      </c>
      <c r="D1104" s="206">
        <v>700</v>
      </c>
      <c r="E1104" s="200" t="s">
        <v>311</v>
      </c>
      <c r="F1104" s="201" t="s">
        <v>662</v>
      </c>
      <c r="G1104" s="202">
        <f>VLOOKUP(E1104,Belimo!$A:$B,2,FALSE)</f>
        <v>1088</v>
      </c>
      <c r="H1104" s="202">
        <f>VLOOKUP("H7080X100-S4",Belimo!$A:$B,2,FALSE)</f>
        <v>2436</v>
      </c>
      <c r="I1104" s="203">
        <f t="shared" si="93"/>
        <v>3524</v>
      </c>
      <c r="J1104" s="204">
        <f t="shared" si="94"/>
        <v>285373.52</v>
      </c>
    </row>
    <row r="1105" spans="1:10" ht="15.75" x14ac:dyDescent="0.3">
      <c r="A1105" s="329" t="s">
        <v>702</v>
      </c>
      <c r="B1105" s="330"/>
      <c r="C1105" s="330"/>
      <c r="D1105" s="330"/>
      <c r="E1105" s="330"/>
      <c r="F1105" s="330"/>
      <c r="G1105" s="330"/>
      <c r="H1105" s="330"/>
      <c r="I1105" s="330"/>
      <c r="J1105" s="331"/>
    </row>
    <row r="1106" spans="1:10" x14ac:dyDescent="0.3">
      <c r="A1106" s="373" t="s">
        <v>171</v>
      </c>
      <c r="B1106" s="339">
        <v>160</v>
      </c>
      <c r="C1106" s="206" t="s">
        <v>171</v>
      </c>
      <c r="D1106" s="206">
        <v>150</v>
      </c>
      <c r="E1106" s="205" t="s">
        <v>295</v>
      </c>
      <c r="F1106" s="201" t="s">
        <v>373</v>
      </c>
      <c r="G1106" s="202">
        <f>VLOOKUP(E1106,Belimo!$A:$B,2,FALSE)</f>
        <v>1246</v>
      </c>
      <c r="H1106" s="202">
        <f>VLOOKUP("H7100X160-S4",Belimo!$A:$B,2,FALSE)</f>
        <v>3329</v>
      </c>
      <c r="I1106" s="203">
        <f t="shared" si="93"/>
        <v>4575</v>
      </c>
      <c r="J1106" s="204">
        <f t="shared" si="94"/>
        <v>370483.5</v>
      </c>
    </row>
    <row r="1107" spans="1:10" x14ac:dyDescent="0.3">
      <c r="A1107" s="373"/>
      <c r="B1107" s="339"/>
      <c r="C1107" s="206" t="s">
        <v>171</v>
      </c>
      <c r="D1107" s="206">
        <v>150</v>
      </c>
      <c r="E1107" s="205" t="s">
        <v>374</v>
      </c>
      <c r="F1107" s="201" t="s">
        <v>666</v>
      </c>
      <c r="G1107" s="202">
        <f>VLOOKUP(E1107,Belimo!$A:$B,2,FALSE)</f>
        <v>1243</v>
      </c>
      <c r="H1107" s="202">
        <f>VLOOKUP("H7100X160-S4",Belimo!$A:$B,2,FALSE)</f>
        <v>3329</v>
      </c>
      <c r="I1107" s="203">
        <f t="shared" si="93"/>
        <v>4572</v>
      </c>
      <c r="J1107" s="204">
        <f t="shared" si="94"/>
        <v>370240.56</v>
      </c>
    </row>
    <row r="1108" spans="1:10" ht="30" x14ac:dyDescent="0.3">
      <c r="A1108" s="373"/>
      <c r="B1108" s="339"/>
      <c r="C1108" s="206" t="s">
        <v>171</v>
      </c>
      <c r="D1108" s="206">
        <v>150</v>
      </c>
      <c r="E1108" s="205" t="s">
        <v>298</v>
      </c>
      <c r="F1108" s="201" t="s">
        <v>668</v>
      </c>
      <c r="G1108" s="202">
        <f>VLOOKUP(E1108,Belimo!$A:$B,2,FALSE)</f>
        <v>1305</v>
      </c>
      <c r="H1108" s="202">
        <f>VLOOKUP("H7100X160-S4",Belimo!$A:$B,2,FALSE)</f>
        <v>3329</v>
      </c>
      <c r="I1108" s="203">
        <f t="shared" si="93"/>
        <v>4634</v>
      </c>
      <c r="J1108" s="204">
        <f t="shared" si="94"/>
        <v>375261.32</v>
      </c>
    </row>
    <row r="1109" spans="1:10" ht="30" x14ac:dyDescent="0.3">
      <c r="A1109" s="373"/>
      <c r="B1109" s="339"/>
      <c r="C1109" s="206" t="s">
        <v>171</v>
      </c>
      <c r="D1109" s="206">
        <v>150</v>
      </c>
      <c r="E1109" s="205" t="s">
        <v>297</v>
      </c>
      <c r="F1109" s="201" t="s">
        <v>669</v>
      </c>
      <c r="G1109" s="202">
        <f>VLOOKUP(E1109,Belimo!$A:$B,2,FALSE)</f>
        <v>1305</v>
      </c>
      <c r="H1109" s="202">
        <f>VLOOKUP("H7100X160-S4",Belimo!$A:$B,2,FALSE)</f>
        <v>3329</v>
      </c>
      <c r="I1109" s="203">
        <f t="shared" si="93"/>
        <v>4634</v>
      </c>
      <c r="J1109" s="204">
        <f t="shared" si="94"/>
        <v>375261.32</v>
      </c>
    </row>
    <row r="1110" spans="1:10" x14ac:dyDescent="0.3">
      <c r="A1110" s="373"/>
      <c r="B1110" s="339"/>
      <c r="C1110" s="206" t="s">
        <v>171</v>
      </c>
      <c r="D1110" s="206">
        <v>200</v>
      </c>
      <c r="E1110" s="205" t="s">
        <v>302</v>
      </c>
      <c r="F1110" s="201" t="s">
        <v>699</v>
      </c>
      <c r="G1110" s="202">
        <f>VLOOKUP(E1110,Belimo!$A:$B,2,FALSE)</f>
        <v>790</v>
      </c>
      <c r="H1110" s="202">
        <f>VLOOKUP("H7100X160-S4",Belimo!$A:$B,2,FALSE)</f>
        <v>3329</v>
      </c>
      <c r="I1110" s="203">
        <f t="shared" si="93"/>
        <v>4119</v>
      </c>
      <c r="J1110" s="204">
        <f t="shared" si="94"/>
        <v>333556.62</v>
      </c>
    </row>
    <row r="1111" spans="1:10" x14ac:dyDescent="0.3">
      <c r="A1111" s="373"/>
      <c r="B1111" s="339"/>
      <c r="C1111" s="206" t="s">
        <v>171</v>
      </c>
      <c r="D1111" s="206">
        <v>200</v>
      </c>
      <c r="E1111" s="205" t="s">
        <v>300</v>
      </c>
      <c r="F1111" s="201" t="s">
        <v>698</v>
      </c>
      <c r="G1111" s="202">
        <f>VLOOKUP(E1111,Belimo!$A:$B,2,FALSE)</f>
        <v>790</v>
      </c>
      <c r="H1111" s="202">
        <f>VLOOKUP("H7100X160-S4",Belimo!$A:$B,2,FALSE)</f>
        <v>3329</v>
      </c>
      <c r="I1111" s="203">
        <f t="shared" si="93"/>
        <v>4119</v>
      </c>
      <c r="J1111" s="204">
        <f t="shared" si="94"/>
        <v>333556.62</v>
      </c>
    </row>
    <row r="1112" spans="1:10" x14ac:dyDescent="0.3">
      <c r="A1112" s="373"/>
      <c r="B1112" s="339"/>
      <c r="C1112" s="206" t="s">
        <v>171</v>
      </c>
      <c r="D1112" s="206">
        <v>200</v>
      </c>
      <c r="E1112" s="205" t="s">
        <v>306</v>
      </c>
      <c r="F1112" s="201" t="s">
        <v>661</v>
      </c>
      <c r="G1112" s="202">
        <f>VLOOKUP(E1112,Belimo!$A:$B,2,FALSE)</f>
        <v>840</v>
      </c>
      <c r="H1112" s="202">
        <f>VLOOKUP("H7100X160-S4",Belimo!$A:$B,2,FALSE)</f>
        <v>3329</v>
      </c>
      <c r="I1112" s="203">
        <f t="shared" si="93"/>
        <v>4169</v>
      </c>
      <c r="J1112" s="204">
        <f t="shared" si="94"/>
        <v>337605.62</v>
      </c>
    </row>
    <row r="1113" spans="1:10" x14ac:dyDescent="0.3">
      <c r="A1113" s="373"/>
      <c r="B1113" s="339"/>
      <c r="C1113" s="206" t="s">
        <v>171</v>
      </c>
      <c r="D1113" s="206">
        <v>200</v>
      </c>
      <c r="E1113" s="205" t="s">
        <v>304</v>
      </c>
      <c r="F1113" s="201" t="s">
        <v>662</v>
      </c>
      <c r="G1113" s="202">
        <f>VLOOKUP(E1113,Belimo!$A:$B,2,FALSE)</f>
        <v>840</v>
      </c>
      <c r="H1113" s="202">
        <f>VLOOKUP("H7100X160-S4",Belimo!$A:$B,2,FALSE)</f>
        <v>3329</v>
      </c>
      <c r="I1113" s="203">
        <f t="shared" si="93"/>
        <v>4169</v>
      </c>
      <c r="J1113" s="204">
        <f t="shared" si="94"/>
        <v>337605.62</v>
      </c>
    </row>
    <row r="1114" spans="1:10" x14ac:dyDescent="0.3">
      <c r="A1114" s="373"/>
      <c r="B1114" s="339"/>
      <c r="C1114" s="206" t="s">
        <v>171</v>
      </c>
      <c r="D1114" s="206">
        <v>450</v>
      </c>
      <c r="E1114" s="205" t="s">
        <v>313</v>
      </c>
      <c r="F1114" s="201" t="s">
        <v>661</v>
      </c>
      <c r="G1114" s="202">
        <f>VLOOKUP(E1114,Belimo!$A:$B,2,FALSE)</f>
        <v>1088</v>
      </c>
      <c r="H1114" s="202">
        <f>VLOOKUP("H7100X160-S4",Belimo!$A:$B,2,FALSE)</f>
        <v>3329</v>
      </c>
      <c r="I1114" s="203">
        <f t="shared" si="93"/>
        <v>4417</v>
      </c>
      <c r="J1114" s="204">
        <f t="shared" si="94"/>
        <v>357688.66000000003</v>
      </c>
    </row>
    <row r="1115" spans="1:10" x14ac:dyDescent="0.3">
      <c r="A1115" s="373"/>
      <c r="B1115" s="339"/>
      <c r="C1115" s="206" t="s">
        <v>171</v>
      </c>
      <c r="D1115" s="206">
        <v>450</v>
      </c>
      <c r="E1115" s="200" t="s">
        <v>311</v>
      </c>
      <c r="F1115" s="201" t="s">
        <v>662</v>
      </c>
      <c r="G1115" s="202">
        <f>VLOOKUP(E1115,Belimo!$A:$B,2,FALSE)</f>
        <v>1088</v>
      </c>
      <c r="H1115" s="202">
        <f>VLOOKUP("H7100X160-S4",Belimo!$A:$B,2,FALSE)</f>
        <v>3329</v>
      </c>
      <c r="I1115" s="203">
        <f t="shared" si="93"/>
        <v>4417</v>
      </c>
      <c r="J1115" s="204">
        <f t="shared" si="94"/>
        <v>357688.66000000003</v>
      </c>
    </row>
    <row r="1116" spans="1:10" ht="52.5" customHeight="1" x14ac:dyDescent="0.3">
      <c r="A1116" s="354" t="s">
        <v>397</v>
      </c>
      <c r="B1116" s="355"/>
      <c r="C1116" s="355"/>
      <c r="D1116" s="355"/>
      <c r="E1116" s="355"/>
      <c r="F1116" s="355"/>
      <c r="G1116" s="355"/>
      <c r="H1116" s="355"/>
      <c r="I1116" s="355"/>
      <c r="J1116" s="356"/>
    </row>
    <row r="1117" spans="1:10" x14ac:dyDescent="0.3">
      <c r="A1117" s="351" t="s">
        <v>722</v>
      </c>
      <c r="B1117" s="352"/>
      <c r="C1117" s="352"/>
      <c r="D1117" s="352"/>
      <c r="E1117" s="353"/>
      <c r="F1117" s="357" t="s">
        <v>1477</v>
      </c>
      <c r="G1117" s="358"/>
      <c r="H1117" s="359"/>
      <c r="I1117" s="202">
        <f>VLOOKUP(A1117,Belimo!$A:$B,2,FALSE)</f>
        <v>31</v>
      </c>
      <c r="J1117" s="204">
        <f t="shared" ref="J1117:J1159" si="95">$I$7*I1117</f>
        <v>2510.38</v>
      </c>
    </row>
    <row r="1118" spans="1:10" x14ac:dyDescent="0.3">
      <c r="A1118" s="351" t="s">
        <v>723</v>
      </c>
      <c r="B1118" s="352"/>
      <c r="C1118" s="352"/>
      <c r="D1118" s="352"/>
      <c r="E1118" s="353"/>
      <c r="F1118" s="357" t="s">
        <v>1478</v>
      </c>
      <c r="G1118" s="358"/>
      <c r="H1118" s="359"/>
      <c r="I1118" s="202">
        <f>VLOOKUP(A1118,Belimo!$A:$B,2,FALSE)</f>
        <v>33</v>
      </c>
      <c r="J1118" s="204">
        <f t="shared" si="95"/>
        <v>2672.34</v>
      </c>
    </row>
    <row r="1119" spans="1:10" x14ac:dyDescent="0.3">
      <c r="A1119" s="351" t="s">
        <v>724</v>
      </c>
      <c r="B1119" s="352"/>
      <c r="C1119" s="352"/>
      <c r="D1119" s="352"/>
      <c r="E1119" s="353"/>
      <c r="F1119" s="357" t="s">
        <v>1479</v>
      </c>
      <c r="G1119" s="358"/>
      <c r="H1119" s="359"/>
      <c r="I1119" s="202">
        <f>VLOOKUP(A1119,Belimo!$A:$B,2,FALSE)</f>
        <v>34</v>
      </c>
      <c r="J1119" s="204">
        <f t="shared" si="95"/>
        <v>2753.32</v>
      </c>
    </row>
    <row r="1120" spans="1:10" x14ac:dyDescent="0.3">
      <c r="A1120" s="351" t="s">
        <v>725</v>
      </c>
      <c r="B1120" s="352"/>
      <c r="C1120" s="352"/>
      <c r="D1120" s="352"/>
      <c r="E1120" s="353"/>
      <c r="F1120" s="357" t="s">
        <v>1480</v>
      </c>
      <c r="G1120" s="358"/>
      <c r="H1120" s="359"/>
      <c r="I1120" s="202">
        <f>VLOOKUP(A1120,Belimo!$A:$B,2,FALSE)</f>
        <v>46</v>
      </c>
      <c r="J1120" s="204">
        <f t="shared" si="95"/>
        <v>3725.0800000000004</v>
      </c>
    </row>
    <row r="1121" spans="1:10" x14ac:dyDescent="0.3">
      <c r="A1121" s="351" t="s">
        <v>726</v>
      </c>
      <c r="B1121" s="352"/>
      <c r="C1121" s="352"/>
      <c r="D1121" s="352"/>
      <c r="E1121" s="353"/>
      <c r="F1121" s="357" t="s">
        <v>1481</v>
      </c>
      <c r="G1121" s="358"/>
      <c r="H1121" s="359"/>
      <c r="I1121" s="202">
        <f>VLOOKUP(A1121,Belimo!$A:$B,2,FALSE)</f>
        <v>50</v>
      </c>
      <c r="J1121" s="204">
        <f t="shared" si="95"/>
        <v>4049</v>
      </c>
    </row>
    <row r="1122" spans="1:10" x14ac:dyDescent="0.3">
      <c r="A1122" s="351" t="s">
        <v>727</v>
      </c>
      <c r="B1122" s="352"/>
      <c r="C1122" s="352"/>
      <c r="D1122" s="352"/>
      <c r="E1122" s="353"/>
      <c r="F1122" s="357" t="s">
        <v>1482</v>
      </c>
      <c r="G1122" s="358"/>
      <c r="H1122" s="359"/>
      <c r="I1122" s="202">
        <f>VLOOKUP(A1122,Belimo!$A:$B,2,FALSE)</f>
        <v>59</v>
      </c>
      <c r="J1122" s="204">
        <f t="shared" si="95"/>
        <v>4777.8200000000006</v>
      </c>
    </row>
    <row r="1123" spans="1:10" x14ac:dyDescent="0.3">
      <c r="A1123" s="351" t="s">
        <v>728</v>
      </c>
      <c r="B1123" s="352"/>
      <c r="C1123" s="352"/>
      <c r="D1123" s="352"/>
      <c r="E1123" s="353"/>
      <c r="F1123" s="357" t="s">
        <v>1483</v>
      </c>
      <c r="G1123" s="358"/>
      <c r="H1123" s="359"/>
      <c r="I1123" s="202">
        <f>VLOOKUP(A1123,Belimo!$A:$B,2,FALSE)</f>
        <v>67</v>
      </c>
      <c r="J1123" s="204">
        <f t="shared" si="95"/>
        <v>5425.66</v>
      </c>
    </row>
    <row r="1124" spans="1:10" x14ac:dyDescent="0.3">
      <c r="A1124" s="351" t="s">
        <v>729</v>
      </c>
      <c r="B1124" s="352"/>
      <c r="C1124" s="352"/>
      <c r="D1124" s="352"/>
      <c r="E1124" s="353"/>
      <c r="F1124" s="357" t="s">
        <v>1484</v>
      </c>
      <c r="G1124" s="358"/>
      <c r="H1124" s="359"/>
      <c r="I1124" s="202">
        <f>VLOOKUP(A1124,Belimo!$A:$B,2,FALSE)</f>
        <v>101</v>
      </c>
      <c r="J1124" s="204">
        <f t="shared" si="95"/>
        <v>8178.9800000000005</v>
      </c>
    </row>
    <row r="1125" spans="1:10" x14ac:dyDescent="0.3">
      <c r="A1125" s="351" t="s">
        <v>730</v>
      </c>
      <c r="B1125" s="352"/>
      <c r="C1125" s="352"/>
      <c r="D1125" s="352"/>
      <c r="E1125" s="353"/>
      <c r="F1125" s="357" t="s">
        <v>1485</v>
      </c>
      <c r="G1125" s="358"/>
      <c r="H1125" s="359"/>
      <c r="I1125" s="202">
        <f>VLOOKUP(A1125,Belimo!$A:$B,2,FALSE)</f>
        <v>120</v>
      </c>
      <c r="J1125" s="204">
        <f t="shared" si="95"/>
        <v>9717.6</v>
      </c>
    </row>
    <row r="1126" spans="1:10" x14ac:dyDescent="0.3">
      <c r="A1126" s="351" t="s">
        <v>776</v>
      </c>
      <c r="B1126" s="352"/>
      <c r="C1126" s="352"/>
      <c r="D1126" s="352"/>
      <c r="E1126" s="353"/>
      <c r="F1126" s="357" t="s">
        <v>1486</v>
      </c>
      <c r="G1126" s="358"/>
      <c r="H1126" s="359"/>
      <c r="I1126" s="202">
        <f>VLOOKUP(A1126,Belimo!$A:$B,2,FALSE)</f>
        <v>156</v>
      </c>
      <c r="J1126" s="204">
        <f t="shared" si="95"/>
        <v>12632.880000000001</v>
      </c>
    </row>
    <row r="1127" spans="1:10" x14ac:dyDescent="0.3">
      <c r="A1127" s="351" t="s">
        <v>777</v>
      </c>
      <c r="B1127" s="352"/>
      <c r="C1127" s="352"/>
      <c r="D1127" s="352"/>
      <c r="E1127" s="353"/>
      <c r="F1127" s="357" t="s">
        <v>1487</v>
      </c>
      <c r="G1127" s="358"/>
      <c r="H1127" s="359"/>
      <c r="I1127" s="202">
        <f>VLOOKUP(A1127,Belimo!$A:$B,2,FALSE)</f>
        <v>196</v>
      </c>
      <c r="J1127" s="204">
        <f t="shared" si="95"/>
        <v>15872.08</v>
      </c>
    </row>
    <row r="1128" spans="1:10" x14ac:dyDescent="0.3">
      <c r="A1128" s="351" t="s">
        <v>69</v>
      </c>
      <c r="B1128" s="352"/>
      <c r="C1128" s="352"/>
      <c r="D1128" s="352"/>
      <c r="E1128" s="353"/>
      <c r="F1128" s="357" t="s">
        <v>1430</v>
      </c>
      <c r="G1128" s="358"/>
      <c r="H1128" s="359"/>
      <c r="I1128" s="202">
        <f>VLOOKUP(A1128,Belimo!$A:$B,2,FALSE)</f>
        <v>672</v>
      </c>
      <c r="J1128" s="204">
        <f t="shared" si="95"/>
        <v>54418.560000000005</v>
      </c>
    </row>
    <row r="1129" spans="1:10" x14ac:dyDescent="0.3">
      <c r="A1129" s="351" t="s">
        <v>70</v>
      </c>
      <c r="B1129" s="352"/>
      <c r="C1129" s="352"/>
      <c r="D1129" s="352"/>
      <c r="E1129" s="353"/>
      <c r="F1129" s="357" t="s">
        <v>1431</v>
      </c>
      <c r="G1129" s="358"/>
      <c r="H1129" s="359"/>
      <c r="I1129" s="202">
        <f>VLOOKUP(A1129,Belimo!$A:$B,2,FALSE)</f>
        <v>682</v>
      </c>
      <c r="J1129" s="204">
        <f t="shared" ref="J1129" si="96">$I$7*I1129</f>
        <v>55228.36</v>
      </c>
    </row>
    <row r="1130" spans="1:10" x14ac:dyDescent="0.3">
      <c r="A1130" s="351" t="s">
        <v>1429</v>
      </c>
      <c r="B1130" s="352"/>
      <c r="C1130" s="352"/>
      <c r="D1130" s="352"/>
      <c r="E1130" s="353"/>
      <c r="F1130" s="357" t="s">
        <v>1432</v>
      </c>
      <c r="G1130" s="358"/>
      <c r="H1130" s="359"/>
      <c r="I1130" s="202">
        <f>VLOOKUP(A1130,Belimo!$A:$B,2,FALSE)</f>
        <v>894</v>
      </c>
      <c r="J1130" s="204">
        <f t="shared" si="95"/>
        <v>72396.12000000001</v>
      </c>
    </row>
    <row r="1131" spans="1:10" ht="51" customHeight="1" x14ac:dyDescent="0.3">
      <c r="A1131" s="354" t="s">
        <v>466</v>
      </c>
      <c r="B1131" s="355"/>
      <c r="C1131" s="355"/>
      <c r="D1131" s="355"/>
      <c r="E1131" s="355"/>
      <c r="F1131" s="355"/>
      <c r="G1131" s="355"/>
      <c r="H1131" s="355"/>
      <c r="I1131" s="355"/>
      <c r="J1131" s="356"/>
    </row>
    <row r="1132" spans="1:10" ht="51.75" customHeight="1" x14ac:dyDescent="0.3">
      <c r="A1132" s="384" t="s">
        <v>84</v>
      </c>
      <c r="B1132" s="385"/>
      <c r="C1132" s="385"/>
      <c r="D1132" s="385"/>
      <c r="E1132" s="385"/>
      <c r="F1132" s="385"/>
      <c r="G1132" s="385"/>
      <c r="H1132" s="385"/>
      <c r="I1132" s="385"/>
      <c r="J1132" s="386"/>
    </row>
    <row r="1133" spans="1:10" x14ac:dyDescent="0.3">
      <c r="A1133" s="351" t="s">
        <v>85</v>
      </c>
      <c r="B1133" s="352"/>
      <c r="C1133" s="352"/>
      <c r="D1133" s="352"/>
      <c r="E1133" s="353"/>
      <c r="F1133" s="357" t="s">
        <v>132</v>
      </c>
      <c r="G1133" s="358"/>
      <c r="H1133" s="359"/>
      <c r="I1133" s="202">
        <f>VLOOKUP(A1133,Belimo!$A:$B,2,FALSE)</f>
        <v>296</v>
      </c>
      <c r="J1133" s="204">
        <f t="shared" si="95"/>
        <v>23970.080000000002</v>
      </c>
    </row>
    <row r="1134" spans="1:10" x14ac:dyDescent="0.3">
      <c r="A1134" s="351" t="s">
        <v>86</v>
      </c>
      <c r="B1134" s="352"/>
      <c r="C1134" s="352"/>
      <c r="D1134" s="352"/>
      <c r="E1134" s="353"/>
      <c r="F1134" s="357" t="s">
        <v>87</v>
      </c>
      <c r="G1134" s="358"/>
      <c r="H1134" s="359"/>
      <c r="I1134" s="202">
        <f>VLOOKUP(A1134,Belimo!$A:$B,2,FALSE)</f>
        <v>296</v>
      </c>
      <c r="J1134" s="204">
        <f t="shared" si="95"/>
        <v>23970.080000000002</v>
      </c>
    </row>
    <row r="1135" spans="1:10" x14ac:dyDescent="0.3">
      <c r="A1135" s="351" t="s">
        <v>88</v>
      </c>
      <c r="B1135" s="352"/>
      <c r="C1135" s="352"/>
      <c r="D1135" s="352"/>
      <c r="E1135" s="353"/>
      <c r="F1135" s="357" t="s">
        <v>89</v>
      </c>
      <c r="G1135" s="358"/>
      <c r="H1135" s="359"/>
      <c r="I1135" s="202">
        <f>VLOOKUP(A1135,Belimo!$A:$B,2,FALSE)</f>
        <v>313</v>
      </c>
      <c r="J1135" s="204">
        <f t="shared" si="95"/>
        <v>25346.74</v>
      </c>
    </row>
    <row r="1136" spans="1:10" x14ac:dyDescent="0.3">
      <c r="A1136" s="351" t="s">
        <v>90</v>
      </c>
      <c r="B1136" s="352"/>
      <c r="C1136" s="352"/>
      <c r="D1136" s="352"/>
      <c r="E1136" s="353"/>
      <c r="F1136" s="357" t="s">
        <v>91</v>
      </c>
      <c r="G1136" s="358"/>
      <c r="H1136" s="359"/>
      <c r="I1136" s="202">
        <f>VLOOKUP(A1136,Belimo!$A:$B,2,FALSE)</f>
        <v>313</v>
      </c>
      <c r="J1136" s="204">
        <f t="shared" si="95"/>
        <v>25346.74</v>
      </c>
    </row>
    <row r="1137" spans="1:10" x14ac:dyDescent="0.3">
      <c r="A1137" s="351" t="s">
        <v>92</v>
      </c>
      <c r="B1137" s="352"/>
      <c r="C1137" s="352"/>
      <c r="D1137" s="352"/>
      <c r="E1137" s="353"/>
      <c r="F1137" s="357" t="s">
        <v>376</v>
      </c>
      <c r="G1137" s="358"/>
      <c r="H1137" s="359"/>
      <c r="I1137" s="202">
        <f>VLOOKUP(A1137,Belimo!$A:$B,2,FALSE)</f>
        <v>332</v>
      </c>
      <c r="J1137" s="204">
        <f t="shared" si="95"/>
        <v>26885.360000000001</v>
      </c>
    </row>
    <row r="1138" spans="1:10" x14ac:dyDescent="0.3">
      <c r="A1138" s="351" t="s">
        <v>93</v>
      </c>
      <c r="B1138" s="352"/>
      <c r="C1138" s="352"/>
      <c r="D1138" s="352"/>
      <c r="E1138" s="353"/>
      <c r="F1138" s="357" t="s">
        <v>377</v>
      </c>
      <c r="G1138" s="358"/>
      <c r="H1138" s="359"/>
      <c r="I1138" s="202">
        <f>VLOOKUP(A1138,Belimo!$A:$B,2,FALSE)</f>
        <v>332</v>
      </c>
      <c r="J1138" s="204">
        <f t="shared" si="95"/>
        <v>26885.360000000001</v>
      </c>
    </row>
    <row r="1139" spans="1:10" x14ac:dyDescent="0.3">
      <c r="A1139" s="351" t="s">
        <v>378</v>
      </c>
      <c r="B1139" s="352"/>
      <c r="C1139" s="352"/>
      <c r="D1139" s="352"/>
      <c r="E1139" s="353"/>
      <c r="F1139" s="357" t="s">
        <v>882</v>
      </c>
      <c r="G1139" s="358"/>
      <c r="H1139" s="359"/>
      <c r="I1139" s="202">
        <f>VLOOKUP(A1139,Belimo!$A:$B,2,FALSE)</f>
        <v>380</v>
      </c>
      <c r="J1139" s="204">
        <f t="shared" si="95"/>
        <v>30772.400000000001</v>
      </c>
    </row>
    <row r="1140" spans="1:10" x14ac:dyDescent="0.3">
      <c r="A1140" s="351" t="s">
        <v>674</v>
      </c>
      <c r="B1140" s="352"/>
      <c r="C1140" s="352"/>
      <c r="D1140" s="352"/>
      <c r="E1140" s="353"/>
      <c r="F1140" s="357" t="s">
        <v>883</v>
      </c>
      <c r="G1140" s="358"/>
      <c r="H1140" s="359"/>
      <c r="I1140" s="202">
        <f>VLOOKUP(A1140,Belimo!$A:$B,2,FALSE)</f>
        <v>406</v>
      </c>
      <c r="J1140" s="204">
        <f t="shared" si="95"/>
        <v>32877.880000000005</v>
      </c>
    </row>
    <row r="1141" spans="1:10" ht="51" customHeight="1" x14ac:dyDescent="0.3">
      <c r="A1141" s="384" t="s">
        <v>94</v>
      </c>
      <c r="B1141" s="385"/>
      <c r="C1141" s="385"/>
      <c r="D1141" s="385"/>
      <c r="E1141" s="385"/>
      <c r="F1141" s="385"/>
      <c r="G1141" s="385"/>
      <c r="H1141" s="385"/>
      <c r="I1141" s="385"/>
      <c r="J1141" s="386"/>
    </row>
    <row r="1142" spans="1:10" x14ac:dyDescent="0.3">
      <c r="A1142" s="351" t="s">
        <v>671</v>
      </c>
      <c r="B1142" s="352"/>
      <c r="C1142" s="352"/>
      <c r="D1142" s="352"/>
      <c r="E1142" s="353"/>
      <c r="F1142" s="357" t="s">
        <v>316</v>
      </c>
      <c r="G1142" s="358"/>
      <c r="H1142" s="359"/>
      <c r="I1142" s="202">
        <f>VLOOKUP(A1142,Belimo!$A:$B,2,FALSE)</f>
        <v>393</v>
      </c>
      <c r="J1142" s="204">
        <f t="shared" si="95"/>
        <v>31825.140000000003</v>
      </c>
    </row>
    <row r="1143" spans="1:10" x14ac:dyDescent="0.3">
      <c r="A1143" s="351" t="s">
        <v>670</v>
      </c>
      <c r="B1143" s="352"/>
      <c r="C1143" s="352"/>
      <c r="D1143" s="352"/>
      <c r="E1143" s="353"/>
      <c r="F1143" s="357" t="s">
        <v>315</v>
      </c>
      <c r="G1143" s="358"/>
      <c r="H1143" s="359"/>
      <c r="I1143" s="202">
        <f>VLOOKUP(A1143,Belimo!$A:$B,2,FALSE)</f>
        <v>393</v>
      </c>
      <c r="J1143" s="204">
        <f t="shared" si="95"/>
        <v>31825.140000000003</v>
      </c>
    </row>
    <row r="1144" spans="1:10" x14ac:dyDescent="0.3">
      <c r="A1144" s="351" t="s">
        <v>673</v>
      </c>
      <c r="B1144" s="352"/>
      <c r="C1144" s="352"/>
      <c r="D1144" s="352"/>
      <c r="E1144" s="353"/>
      <c r="F1144" s="357" t="s">
        <v>675</v>
      </c>
      <c r="G1144" s="358"/>
      <c r="H1144" s="359"/>
      <c r="I1144" s="202">
        <f>VLOOKUP(A1144,Belimo!$A:$B,2,FALSE)</f>
        <v>415</v>
      </c>
      <c r="J1144" s="204">
        <f t="shared" si="95"/>
        <v>33606.700000000004</v>
      </c>
    </row>
    <row r="1145" spans="1:10" x14ac:dyDescent="0.3">
      <c r="A1145" s="351" t="s">
        <v>672</v>
      </c>
      <c r="B1145" s="352"/>
      <c r="C1145" s="352"/>
      <c r="D1145" s="352"/>
      <c r="E1145" s="353"/>
      <c r="F1145" s="357" t="s">
        <v>676</v>
      </c>
      <c r="G1145" s="358"/>
      <c r="H1145" s="359"/>
      <c r="I1145" s="202">
        <f>VLOOKUP(A1145,Belimo!$A:$B,2,FALSE)</f>
        <v>415</v>
      </c>
      <c r="J1145" s="204">
        <f t="shared" si="95"/>
        <v>33606.700000000004</v>
      </c>
    </row>
    <row r="1146" spans="1:10" x14ac:dyDescent="0.3">
      <c r="A1146" s="351" t="s">
        <v>663</v>
      </c>
      <c r="B1146" s="352"/>
      <c r="C1146" s="352"/>
      <c r="D1146" s="352"/>
      <c r="E1146" s="353"/>
      <c r="F1146" s="357" t="s">
        <v>677</v>
      </c>
      <c r="G1146" s="358"/>
      <c r="H1146" s="359"/>
      <c r="I1146" s="202">
        <f>VLOOKUP(A1146,Belimo!$A:$B,2,FALSE)</f>
        <v>419</v>
      </c>
      <c r="J1146" s="204">
        <f t="shared" si="95"/>
        <v>33930.620000000003</v>
      </c>
    </row>
    <row r="1147" spans="1:10" x14ac:dyDescent="0.3">
      <c r="A1147" s="351" t="s">
        <v>678</v>
      </c>
      <c r="B1147" s="352"/>
      <c r="C1147" s="352"/>
      <c r="D1147" s="352"/>
      <c r="E1147" s="353"/>
      <c r="F1147" s="357" t="s">
        <v>679</v>
      </c>
      <c r="G1147" s="358"/>
      <c r="H1147" s="359"/>
      <c r="I1147" s="202">
        <f>VLOOKUP(A1147,Belimo!$A:$B,2,FALSE)</f>
        <v>445</v>
      </c>
      <c r="J1147" s="204">
        <f t="shared" si="95"/>
        <v>36036.1</v>
      </c>
    </row>
    <row r="1148" spans="1:10" x14ac:dyDescent="0.3">
      <c r="A1148" s="351" t="s">
        <v>680</v>
      </c>
      <c r="B1148" s="352"/>
      <c r="C1148" s="352"/>
      <c r="D1148" s="352"/>
      <c r="E1148" s="353"/>
      <c r="F1148" s="357" t="s">
        <v>681</v>
      </c>
      <c r="G1148" s="358"/>
      <c r="H1148" s="359"/>
      <c r="I1148" s="202">
        <f>VLOOKUP(A1148,Belimo!$A:$B,2,FALSE)</f>
        <v>445</v>
      </c>
      <c r="J1148" s="204">
        <f t="shared" si="95"/>
        <v>36036.1</v>
      </c>
    </row>
    <row r="1149" spans="1:10" x14ac:dyDescent="0.3">
      <c r="A1149" s="351" t="s">
        <v>682</v>
      </c>
      <c r="B1149" s="352"/>
      <c r="C1149" s="352"/>
      <c r="D1149" s="352"/>
      <c r="E1149" s="353"/>
      <c r="F1149" s="357" t="s">
        <v>884</v>
      </c>
      <c r="G1149" s="358"/>
      <c r="H1149" s="359"/>
      <c r="I1149" s="202">
        <f>VLOOKUP(A1149,Belimo!$A:$B,2,FALSE)</f>
        <v>441</v>
      </c>
      <c r="J1149" s="204">
        <f t="shared" si="95"/>
        <v>35712.18</v>
      </c>
    </row>
    <row r="1150" spans="1:10" ht="30" customHeight="1" x14ac:dyDescent="0.3">
      <c r="A1150" s="351" t="s">
        <v>683</v>
      </c>
      <c r="B1150" s="352"/>
      <c r="C1150" s="352"/>
      <c r="D1150" s="352"/>
      <c r="E1150" s="353"/>
      <c r="F1150" s="357" t="s">
        <v>885</v>
      </c>
      <c r="G1150" s="358"/>
      <c r="H1150" s="359"/>
      <c r="I1150" s="202">
        <f>VLOOKUP(A1150,Belimo!$A:$B,2,FALSE)</f>
        <v>471</v>
      </c>
      <c r="J1150" s="204">
        <f t="shared" si="95"/>
        <v>38141.58</v>
      </c>
    </row>
    <row r="1151" spans="1:10" ht="51" customHeight="1" x14ac:dyDescent="0.3">
      <c r="A1151" s="384" t="s">
        <v>684</v>
      </c>
      <c r="B1151" s="385"/>
      <c r="C1151" s="385"/>
      <c r="D1151" s="385"/>
      <c r="E1151" s="385"/>
      <c r="F1151" s="385"/>
      <c r="G1151" s="385"/>
      <c r="H1151" s="385"/>
      <c r="I1151" s="385"/>
      <c r="J1151" s="386"/>
    </row>
    <row r="1152" spans="1:10" x14ac:dyDescent="0.3">
      <c r="A1152" s="351" t="s">
        <v>665</v>
      </c>
      <c r="B1152" s="352"/>
      <c r="C1152" s="352"/>
      <c r="D1152" s="352"/>
      <c r="E1152" s="353"/>
      <c r="F1152" s="357" t="s">
        <v>685</v>
      </c>
      <c r="G1152" s="358"/>
      <c r="H1152" s="359"/>
      <c r="I1152" s="202">
        <f>VLOOKUP(A1152,Belimo!$A:$B,2,FALSE)</f>
        <v>620</v>
      </c>
      <c r="J1152" s="204">
        <f t="shared" si="95"/>
        <v>50207.600000000006</v>
      </c>
    </row>
    <row r="1153" spans="1:10" x14ac:dyDescent="0.3">
      <c r="A1153" s="351" t="s">
        <v>95</v>
      </c>
      <c r="B1153" s="352"/>
      <c r="C1153" s="352"/>
      <c r="D1153" s="352"/>
      <c r="E1153" s="353"/>
      <c r="F1153" s="357" t="s">
        <v>96</v>
      </c>
      <c r="G1153" s="358"/>
      <c r="H1153" s="359"/>
      <c r="I1153" s="202">
        <f>VLOOKUP(A1153,Belimo!$A:$B,2,FALSE)</f>
        <v>636</v>
      </c>
      <c r="J1153" s="204">
        <f t="shared" si="95"/>
        <v>51503.280000000006</v>
      </c>
    </row>
    <row r="1154" spans="1:10" x14ac:dyDescent="0.3">
      <c r="A1154" s="351" t="s">
        <v>97</v>
      </c>
      <c r="B1154" s="352"/>
      <c r="C1154" s="352"/>
      <c r="D1154" s="352"/>
      <c r="E1154" s="353"/>
      <c r="F1154" s="357" t="s">
        <v>686</v>
      </c>
      <c r="G1154" s="358"/>
      <c r="H1154" s="359"/>
      <c r="I1154" s="202">
        <f>VLOOKUP(A1154,Belimo!$A:$B,2,FALSE)</f>
        <v>665</v>
      </c>
      <c r="J1154" s="204">
        <f t="shared" si="95"/>
        <v>53851.700000000004</v>
      </c>
    </row>
    <row r="1155" spans="1:10" x14ac:dyDescent="0.3">
      <c r="A1155" s="351" t="s">
        <v>98</v>
      </c>
      <c r="B1155" s="352"/>
      <c r="C1155" s="352"/>
      <c r="D1155" s="352"/>
      <c r="E1155" s="353"/>
      <c r="F1155" s="357" t="s">
        <v>687</v>
      </c>
      <c r="G1155" s="358"/>
      <c r="H1155" s="359"/>
      <c r="I1155" s="202">
        <f>VLOOKUP(A1155,Belimo!$A:$B,2,FALSE)</f>
        <v>665</v>
      </c>
      <c r="J1155" s="204">
        <f t="shared" si="95"/>
        <v>53851.700000000004</v>
      </c>
    </row>
    <row r="1156" spans="1:10" x14ac:dyDescent="0.3">
      <c r="A1156" s="351" t="s">
        <v>99</v>
      </c>
      <c r="B1156" s="352"/>
      <c r="C1156" s="352"/>
      <c r="D1156" s="352"/>
      <c r="E1156" s="353"/>
      <c r="F1156" s="357" t="s">
        <v>688</v>
      </c>
      <c r="G1156" s="358"/>
      <c r="H1156" s="359"/>
      <c r="I1156" s="202">
        <f>VLOOKUP(A1156,Belimo!$A:$B,2,FALSE)</f>
        <v>714</v>
      </c>
      <c r="J1156" s="204">
        <f t="shared" si="95"/>
        <v>57819.72</v>
      </c>
    </row>
    <row r="1157" spans="1:10" x14ac:dyDescent="0.3">
      <c r="A1157" s="351" t="s">
        <v>100</v>
      </c>
      <c r="B1157" s="352"/>
      <c r="C1157" s="352"/>
      <c r="D1157" s="352"/>
      <c r="E1157" s="353"/>
      <c r="F1157" s="357" t="s">
        <v>689</v>
      </c>
      <c r="G1157" s="358"/>
      <c r="H1157" s="359"/>
      <c r="I1157" s="202">
        <f>VLOOKUP(A1157,Belimo!$A:$B,2,FALSE)</f>
        <v>714</v>
      </c>
      <c r="J1157" s="204">
        <f t="shared" si="95"/>
        <v>57819.72</v>
      </c>
    </row>
    <row r="1158" spans="1:10" x14ac:dyDescent="0.3">
      <c r="A1158" s="351" t="s">
        <v>690</v>
      </c>
      <c r="B1158" s="352"/>
      <c r="C1158" s="352"/>
      <c r="D1158" s="352"/>
      <c r="E1158" s="353"/>
      <c r="F1158" s="357" t="s">
        <v>886</v>
      </c>
      <c r="G1158" s="358"/>
      <c r="H1158" s="359"/>
      <c r="I1158" s="202">
        <f>VLOOKUP(A1158,Belimo!$A:$B,2,FALSE)</f>
        <v>709</v>
      </c>
      <c r="J1158" s="204">
        <f t="shared" si="95"/>
        <v>57414.82</v>
      </c>
    </row>
    <row r="1159" spans="1:10" ht="30" customHeight="1" x14ac:dyDescent="0.3">
      <c r="A1159" s="351" t="s">
        <v>691</v>
      </c>
      <c r="B1159" s="352"/>
      <c r="C1159" s="352"/>
      <c r="D1159" s="352"/>
      <c r="E1159" s="353"/>
      <c r="F1159" s="390" t="s">
        <v>887</v>
      </c>
      <c r="G1159" s="391"/>
      <c r="H1159" s="392"/>
      <c r="I1159" s="202">
        <f>VLOOKUP(A1159,Belimo!$A:$B,2,FALSE)</f>
        <v>760</v>
      </c>
      <c r="J1159" s="204">
        <f t="shared" si="95"/>
        <v>61544.800000000003</v>
      </c>
    </row>
    <row r="1160" spans="1:10" ht="51" customHeight="1" x14ac:dyDescent="0.3">
      <c r="A1160" s="387" t="s">
        <v>101</v>
      </c>
      <c r="B1160" s="388"/>
      <c r="C1160" s="388"/>
      <c r="D1160" s="388"/>
      <c r="E1160" s="388"/>
      <c r="F1160" s="388"/>
      <c r="G1160" s="388"/>
      <c r="H1160" s="388"/>
      <c r="I1160" s="388"/>
      <c r="J1160" s="389"/>
    </row>
    <row r="1161" spans="1:10" x14ac:dyDescent="0.3">
      <c r="A1161" s="351" t="s">
        <v>102</v>
      </c>
      <c r="B1161" s="352"/>
      <c r="C1161" s="352"/>
      <c r="D1161" s="352"/>
      <c r="E1161" s="353"/>
      <c r="F1161" s="357" t="s">
        <v>103</v>
      </c>
      <c r="G1161" s="358"/>
      <c r="H1161" s="359"/>
      <c r="I1161" s="202">
        <f>VLOOKUP(A1161,Belimo!$A:$B,2,FALSE)</f>
        <v>521</v>
      </c>
      <c r="J1161" s="204">
        <f t="shared" ref="J1161:J1203" si="97">$I$7*I1161</f>
        <v>42190.58</v>
      </c>
    </row>
    <row r="1162" spans="1:10" x14ac:dyDescent="0.3">
      <c r="A1162" s="351" t="s">
        <v>104</v>
      </c>
      <c r="B1162" s="352"/>
      <c r="C1162" s="352"/>
      <c r="D1162" s="352"/>
      <c r="E1162" s="353"/>
      <c r="F1162" s="357" t="s">
        <v>105</v>
      </c>
      <c r="G1162" s="358"/>
      <c r="H1162" s="359"/>
      <c r="I1162" s="202">
        <f>VLOOKUP(A1162,Belimo!$A:$B,2,FALSE)</f>
        <v>521</v>
      </c>
      <c r="J1162" s="204">
        <f t="shared" si="97"/>
        <v>42190.58</v>
      </c>
    </row>
    <row r="1163" spans="1:10" x14ac:dyDescent="0.3">
      <c r="A1163" s="351" t="s">
        <v>106</v>
      </c>
      <c r="B1163" s="352"/>
      <c r="C1163" s="352"/>
      <c r="D1163" s="352"/>
      <c r="E1163" s="353"/>
      <c r="F1163" s="357" t="s">
        <v>107</v>
      </c>
      <c r="G1163" s="358"/>
      <c r="H1163" s="359"/>
      <c r="I1163" s="202">
        <f>VLOOKUP(A1163,Belimo!$A:$B,2,FALSE)</f>
        <v>557</v>
      </c>
      <c r="J1163" s="204">
        <f t="shared" si="97"/>
        <v>45105.86</v>
      </c>
    </row>
    <row r="1164" spans="1:10" x14ac:dyDescent="0.3">
      <c r="A1164" s="351" t="s">
        <v>108</v>
      </c>
      <c r="B1164" s="352"/>
      <c r="C1164" s="352"/>
      <c r="D1164" s="352"/>
      <c r="E1164" s="353"/>
      <c r="F1164" s="357" t="s">
        <v>109</v>
      </c>
      <c r="G1164" s="358"/>
      <c r="H1164" s="359"/>
      <c r="I1164" s="202">
        <f>VLOOKUP(A1164,Belimo!$A:$B,2,FALSE)</f>
        <v>557</v>
      </c>
      <c r="J1164" s="204">
        <f t="shared" si="97"/>
        <v>45105.86</v>
      </c>
    </row>
    <row r="1165" spans="1:10" x14ac:dyDescent="0.3">
      <c r="A1165" s="351" t="s">
        <v>110</v>
      </c>
      <c r="B1165" s="352"/>
      <c r="C1165" s="352"/>
      <c r="D1165" s="352"/>
      <c r="E1165" s="353"/>
      <c r="F1165" s="357" t="s">
        <v>692</v>
      </c>
      <c r="G1165" s="358"/>
      <c r="H1165" s="359"/>
      <c r="I1165" s="202">
        <f>VLOOKUP(A1165,Belimo!$A:$B,2,FALSE)</f>
        <v>596</v>
      </c>
      <c r="J1165" s="204">
        <f t="shared" si="97"/>
        <v>48264.08</v>
      </c>
    </row>
    <row r="1166" spans="1:10" x14ac:dyDescent="0.3">
      <c r="A1166" s="351" t="s">
        <v>293</v>
      </c>
      <c r="B1166" s="352"/>
      <c r="C1166" s="352"/>
      <c r="D1166" s="352"/>
      <c r="E1166" s="353"/>
      <c r="F1166" s="357" t="s">
        <v>693</v>
      </c>
      <c r="G1166" s="358"/>
      <c r="H1166" s="359"/>
      <c r="I1166" s="202">
        <f>VLOOKUP(A1166,Belimo!$A:$B,2,FALSE)</f>
        <v>596</v>
      </c>
      <c r="J1166" s="204">
        <f t="shared" si="97"/>
        <v>48264.08</v>
      </c>
    </row>
    <row r="1167" spans="1:10" x14ac:dyDescent="0.3">
      <c r="A1167" s="351" t="s">
        <v>694</v>
      </c>
      <c r="B1167" s="352"/>
      <c r="C1167" s="352"/>
      <c r="D1167" s="352"/>
      <c r="E1167" s="353"/>
      <c r="F1167" s="357" t="s">
        <v>888</v>
      </c>
      <c r="G1167" s="358"/>
      <c r="H1167" s="359"/>
      <c r="I1167" s="202">
        <f>VLOOKUP(A1167,Belimo!$A:$B,2,FALSE)</f>
        <v>590</v>
      </c>
      <c r="J1167" s="204">
        <f t="shared" si="97"/>
        <v>47778.200000000004</v>
      </c>
    </row>
    <row r="1168" spans="1:10" ht="30" customHeight="1" x14ac:dyDescent="0.3">
      <c r="A1168" s="351" t="s">
        <v>695</v>
      </c>
      <c r="B1168" s="352"/>
      <c r="C1168" s="352"/>
      <c r="D1168" s="352"/>
      <c r="E1168" s="353"/>
      <c r="F1168" s="357" t="s">
        <v>889</v>
      </c>
      <c r="G1168" s="358"/>
      <c r="H1168" s="359"/>
      <c r="I1168" s="202">
        <f>VLOOKUP(A1168,Belimo!$A:$B,2,FALSE)</f>
        <v>634</v>
      </c>
      <c r="J1168" s="204">
        <f t="shared" si="97"/>
        <v>51341.32</v>
      </c>
    </row>
    <row r="1169" spans="1:10" ht="51" customHeight="1" x14ac:dyDescent="0.3">
      <c r="A1169" s="387" t="s">
        <v>294</v>
      </c>
      <c r="B1169" s="388"/>
      <c r="C1169" s="388"/>
      <c r="D1169" s="388"/>
      <c r="E1169" s="388"/>
      <c r="F1169" s="388"/>
      <c r="G1169" s="388"/>
      <c r="H1169" s="388"/>
      <c r="I1169" s="388"/>
      <c r="J1169" s="389"/>
    </row>
    <row r="1170" spans="1:10" x14ac:dyDescent="0.3">
      <c r="A1170" s="351" t="s">
        <v>374</v>
      </c>
      <c r="B1170" s="352"/>
      <c r="C1170" s="352"/>
      <c r="D1170" s="352"/>
      <c r="E1170" s="353"/>
      <c r="F1170" s="357" t="s">
        <v>696</v>
      </c>
      <c r="G1170" s="358"/>
      <c r="H1170" s="359"/>
      <c r="I1170" s="202">
        <f>VLOOKUP(A1170,Belimo!$A:$B,2,FALSE)</f>
        <v>1243</v>
      </c>
      <c r="J1170" s="204">
        <f t="shared" si="97"/>
        <v>100658.14</v>
      </c>
    </row>
    <row r="1171" spans="1:10" x14ac:dyDescent="0.3">
      <c r="A1171" s="351" t="s">
        <v>295</v>
      </c>
      <c r="B1171" s="352"/>
      <c r="C1171" s="352"/>
      <c r="D1171" s="352"/>
      <c r="E1171" s="353"/>
      <c r="F1171" s="357" t="s">
        <v>296</v>
      </c>
      <c r="G1171" s="358"/>
      <c r="H1171" s="359"/>
      <c r="I1171" s="202">
        <f>VLOOKUP(A1171,Belimo!$A:$B,2,FALSE)</f>
        <v>1246</v>
      </c>
      <c r="J1171" s="204">
        <f t="shared" si="97"/>
        <v>100901.08</v>
      </c>
    </row>
    <row r="1172" spans="1:10" x14ac:dyDescent="0.3">
      <c r="A1172" s="351" t="s">
        <v>297</v>
      </c>
      <c r="B1172" s="352"/>
      <c r="C1172" s="352"/>
      <c r="D1172" s="352"/>
      <c r="E1172" s="353"/>
      <c r="F1172" s="357" t="s">
        <v>697</v>
      </c>
      <c r="G1172" s="358"/>
      <c r="H1172" s="359"/>
      <c r="I1172" s="202">
        <f>VLOOKUP(A1172,Belimo!$A:$B,2,FALSE)</f>
        <v>1305</v>
      </c>
      <c r="J1172" s="204">
        <f t="shared" si="97"/>
        <v>105678.90000000001</v>
      </c>
    </row>
    <row r="1173" spans="1:10" x14ac:dyDescent="0.3">
      <c r="A1173" s="351" t="s">
        <v>298</v>
      </c>
      <c r="B1173" s="352"/>
      <c r="C1173" s="352"/>
      <c r="D1173" s="352"/>
      <c r="E1173" s="353"/>
      <c r="F1173" s="357" t="s">
        <v>500</v>
      </c>
      <c r="G1173" s="358"/>
      <c r="H1173" s="359"/>
      <c r="I1173" s="202">
        <f>VLOOKUP(A1173,Belimo!$A:$B,2,FALSE)</f>
        <v>1305</v>
      </c>
      <c r="J1173" s="204">
        <f t="shared" si="97"/>
        <v>105678.90000000001</v>
      </c>
    </row>
    <row r="1174" spans="1:10" x14ac:dyDescent="0.3">
      <c r="A1174" s="351" t="s">
        <v>501</v>
      </c>
      <c r="B1174" s="352"/>
      <c r="C1174" s="352"/>
      <c r="D1174" s="352"/>
      <c r="E1174" s="353"/>
      <c r="F1174" s="357" t="s">
        <v>890</v>
      </c>
      <c r="G1174" s="358"/>
      <c r="H1174" s="359"/>
      <c r="I1174" s="202">
        <f>VLOOKUP(A1174,Belimo!$A:$B,2,FALSE)</f>
        <v>1392</v>
      </c>
      <c r="J1174" s="204">
        <f t="shared" si="97"/>
        <v>112724.16</v>
      </c>
    </row>
    <row r="1175" spans="1:10" ht="51" customHeight="1" x14ac:dyDescent="0.3">
      <c r="A1175" s="387" t="s">
        <v>299</v>
      </c>
      <c r="B1175" s="388"/>
      <c r="C1175" s="388"/>
      <c r="D1175" s="388"/>
      <c r="E1175" s="388"/>
      <c r="F1175" s="388"/>
      <c r="G1175" s="388"/>
      <c r="H1175" s="388"/>
      <c r="I1175" s="388"/>
      <c r="J1175" s="389"/>
    </row>
    <row r="1176" spans="1:10" x14ac:dyDescent="0.3">
      <c r="A1176" s="351" t="s">
        <v>300</v>
      </c>
      <c r="B1176" s="352"/>
      <c r="C1176" s="352"/>
      <c r="D1176" s="352"/>
      <c r="E1176" s="353"/>
      <c r="F1176" s="357" t="s">
        <v>301</v>
      </c>
      <c r="G1176" s="358"/>
      <c r="H1176" s="359"/>
      <c r="I1176" s="202">
        <f>VLOOKUP(A1176,Belimo!$A:$B,2,FALSE)</f>
        <v>790</v>
      </c>
      <c r="J1176" s="204">
        <f t="shared" si="97"/>
        <v>63974.200000000004</v>
      </c>
    </row>
    <row r="1177" spans="1:10" x14ac:dyDescent="0.3">
      <c r="A1177" s="351" t="s">
        <v>302</v>
      </c>
      <c r="B1177" s="352"/>
      <c r="C1177" s="352"/>
      <c r="D1177" s="352"/>
      <c r="E1177" s="353"/>
      <c r="F1177" s="357" t="s">
        <v>303</v>
      </c>
      <c r="G1177" s="358"/>
      <c r="H1177" s="359"/>
      <c r="I1177" s="202">
        <f>VLOOKUP(A1177,Belimo!$A:$B,2,FALSE)</f>
        <v>790</v>
      </c>
      <c r="J1177" s="204">
        <f t="shared" si="97"/>
        <v>63974.200000000004</v>
      </c>
    </row>
    <row r="1178" spans="1:10" x14ac:dyDescent="0.3">
      <c r="A1178" s="351" t="s">
        <v>304</v>
      </c>
      <c r="B1178" s="352"/>
      <c r="C1178" s="352"/>
      <c r="D1178" s="352"/>
      <c r="E1178" s="353"/>
      <c r="F1178" s="357" t="s">
        <v>305</v>
      </c>
      <c r="G1178" s="358"/>
      <c r="H1178" s="359"/>
      <c r="I1178" s="202">
        <f>VLOOKUP(A1178,Belimo!$A:$B,2,FALSE)</f>
        <v>840</v>
      </c>
      <c r="J1178" s="204">
        <f t="shared" si="97"/>
        <v>68023.199999999997</v>
      </c>
    </row>
    <row r="1179" spans="1:10" x14ac:dyDescent="0.3">
      <c r="A1179" s="351" t="s">
        <v>306</v>
      </c>
      <c r="B1179" s="352"/>
      <c r="C1179" s="352"/>
      <c r="D1179" s="352"/>
      <c r="E1179" s="353"/>
      <c r="F1179" s="357" t="s">
        <v>307</v>
      </c>
      <c r="G1179" s="358"/>
      <c r="H1179" s="359"/>
      <c r="I1179" s="202">
        <f>VLOOKUP(A1179,Belimo!$A:$B,2,FALSE)</f>
        <v>840</v>
      </c>
      <c r="J1179" s="204">
        <f t="shared" si="97"/>
        <v>68023.199999999997</v>
      </c>
    </row>
    <row r="1180" spans="1:10" x14ac:dyDescent="0.3">
      <c r="A1180" s="351" t="s">
        <v>308</v>
      </c>
      <c r="B1180" s="352"/>
      <c r="C1180" s="352"/>
      <c r="D1180" s="352"/>
      <c r="E1180" s="353"/>
      <c r="F1180" s="357" t="s">
        <v>502</v>
      </c>
      <c r="G1180" s="358"/>
      <c r="H1180" s="359"/>
      <c r="I1180" s="202">
        <f>VLOOKUP(A1180,Belimo!$A:$B,2,FALSE)</f>
        <v>897</v>
      </c>
      <c r="J1180" s="204">
        <f t="shared" si="97"/>
        <v>72639.06</v>
      </c>
    </row>
    <row r="1181" spans="1:10" x14ac:dyDescent="0.3">
      <c r="A1181" s="351" t="s">
        <v>309</v>
      </c>
      <c r="B1181" s="352"/>
      <c r="C1181" s="352"/>
      <c r="D1181" s="352"/>
      <c r="E1181" s="353"/>
      <c r="F1181" s="357" t="s">
        <v>503</v>
      </c>
      <c r="G1181" s="358"/>
      <c r="H1181" s="359"/>
      <c r="I1181" s="202">
        <f>VLOOKUP(A1181,Belimo!$A:$B,2,FALSE)</f>
        <v>897</v>
      </c>
      <c r="J1181" s="204">
        <f t="shared" si="97"/>
        <v>72639.06</v>
      </c>
    </row>
    <row r="1182" spans="1:10" x14ac:dyDescent="0.3">
      <c r="A1182" s="351" t="s">
        <v>505</v>
      </c>
      <c r="B1182" s="352"/>
      <c r="C1182" s="352"/>
      <c r="D1182" s="352"/>
      <c r="E1182" s="353"/>
      <c r="F1182" s="357" t="s">
        <v>892</v>
      </c>
      <c r="G1182" s="358"/>
      <c r="H1182" s="359"/>
      <c r="I1182" s="202">
        <f>VLOOKUP(A1182,Belimo!$A:$B,2,FALSE)</f>
        <v>915</v>
      </c>
      <c r="J1182" s="204">
        <f>$I$7*I1182</f>
        <v>74096.7</v>
      </c>
    </row>
    <row r="1183" spans="1:10" x14ac:dyDescent="0.3">
      <c r="A1183" s="351" t="s">
        <v>504</v>
      </c>
      <c r="B1183" s="352"/>
      <c r="C1183" s="352"/>
      <c r="D1183" s="352"/>
      <c r="E1183" s="353"/>
      <c r="F1183" s="357" t="s">
        <v>891</v>
      </c>
      <c r="G1183" s="358"/>
      <c r="H1183" s="359"/>
      <c r="I1183" s="202">
        <f>VLOOKUP(A1183,Belimo!$A:$B,2,FALSE)</f>
        <v>971</v>
      </c>
      <c r="J1183" s="204">
        <f t="shared" si="97"/>
        <v>78631.58</v>
      </c>
    </row>
    <row r="1184" spans="1:10" ht="51" customHeight="1" x14ac:dyDescent="0.3">
      <c r="A1184" s="387" t="s">
        <v>310</v>
      </c>
      <c r="B1184" s="388"/>
      <c r="C1184" s="388"/>
      <c r="D1184" s="388"/>
      <c r="E1184" s="388"/>
      <c r="F1184" s="388"/>
      <c r="G1184" s="388"/>
      <c r="H1184" s="388"/>
      <c r="I1184" s="388"/>
      <c r="J1184" s="389"/>
    </row>
    <row r="1185" spans="1:10" x14ac:dyDescent="0.3">
      <c r="A1185" s="351" t="s">
        <v>311</v>
      </c>
      <c r="B1185" s="352"/>
      <c r="C1185" s="352"/>
      <c r="D1185" s="352"/>
      <c r="E1185" s="353"/>
      <c r="F1185" s="357" t="s">
        <v>312</v>
      </c>
      <c r="G1185" s="358"/>
      <c r="H1185" s="359"/>
      <c r="I1185" s="202">
        <f>VLOOKUP(A1185,Belimo!$A:$B,2,FALSE)</f>
        <v>1088</v>
      </c>
      <c r="J1185" s="204">
        <f t="shared" si="97"/>
        <v>88106.240000000005</v>
      </c>
    </row>
    <row r="1186" spans="1:10" x14ac:dyDescent="0.3">
      <c r="A1186" s="351" t="s">
        <v>313</v>
      </c>
      <c r="B1186" s="352"/>
      <c r="C1186" s="352"/>
      <c r="D1186" s="352"/>
      <c r="E1186" s="353"/>
      <c r="F1186" s="357" t="s">
        <v>314</v>
      </c>
      <c r="G1186" s="358"/>
      <c r="H1186" s="359"/>
      <c r="I1186" s="202">
        <f>VLOOKUP(A1186,Belimo!$A:$B,2,FALSE)</f>
        <v>1088</v>
      </c>
      <c r="J1186" s="204">
        <f t="shared" si="97"/>
        <v>88106.240000000005</v>
      </c>
    </row>
    <row r="1187" spans="1:10" s="211" customFormat="1" x14ac:dyDescent="0.3">
      <c r="A1187" s="351" t="s">
        <v>506</v>
      </c>
      <c r="B1187" s="352"/>
      <c r="C1187" s="352"/>
      <c r="D1187" s="352"/>
      <c r="E1187" s="353"/>
      <c r="F1187" s="357" t="s">
        <v>893</v>
      </c>
      <c r="G1187" s="358"/>
      <c r="H1187" s="359"/>
      <c r="I1187" s="202">
        <f>VLOOKUP(A1187,Belimo!$A:$B,2,FALSE)</f>
        <v>1183</v>
      </c>
      <c r="J1187" s="204">
        <f t="shared" si="97"/>
        <v>95799.340000000011</v>
      </c>
    </row>
    <row r="1188" spans="1:10" ht="51" customHeight="1" x14ac:dyDescent="0.3">
      <c r="A1188" s="387" t="s">
        <v>1475</v>
      </c>
      <c r="B1188" s="388"/>
      <c r="C1188" s="388"/>
      <c r="D1188" s="388"/>
      <c r="E1188" s="388"/>
      <c r="F1188" s="388"/>
      <c r="G1188" s="388"/>
      <c r="H1188" s="388"/>
      <c r="I1188" s="388"/>
      <c r="J1188" s="389"/>
    </row>
    <row r="1189" spans="1:10" x14ac:dyDescent="0.3">
      <c r="A1189" s="351" t="s">
        <v>507</v>
      </c>
      <c r="B1189" s="352"/>
      <c r="C1189" s="352"/>
      <c r="D1189" s="352"/>
      <c r="E1189" s="353"/>
      <c r="F1189" s="403" t="s">
        <v>316</v>
      </c>
      <c r="G1189" s="404"/>
      <c r="H1189" s="405"/>
      <c r="I1189" s="202">
        <f>VLOOKUP(A1189,Belimo!$A:$B,2,FALSE)</f>
        <v>501</v>
      </c>
      <c r="J1189" s="204">
        <f t="shared" si="97"/>
        <v>40570.980000000003</v>
      </c>
    </row>
    <row r="1190" spans="1:10" x14ac:dyDescent="0.3">
      <c r="A1190" s="351" t="s">
        <v>508</v>
      </c>
      <c r="B1190" s="352"/>
      <c r="C1190" s="352"/>
      <c r="D1190" s="352"/>
      <c r="E1190" s="353"/>
      <c r="F1190" s="403" t="s">
        <v>315</v>
      </c>
      <c r="G1190" s="404"/>
      <c r="H1190" s="405"/>
      <c r="I1190" s="202">
        <f>VLOOKUP(A1190,Belimo!$A:$B,2,FALSE)</f>
        <v>501</v>
      </c>
      <c r="J1190" s="204">
        <f t="shared" si="97"/>
        <v>40570.980000000003</v>
      </c>
    </row>
    <row r="1191" spans="1:10" x14ac:dyDescent="0.3">
      <c r="A1191" s="351" t="s">
        <v>509</v>
      </c>
      <c r="B1191" s="352"/>
      <c r="C1191" s="352"/>
      <c r="D1191" s="352"/>
      <c r="E1191" s="353"/>
      <c r="F1191" s="403" t="s">
        <v>884</v>
      </c>
      <c r="G1191" s="404"/>
      <c r="H1191" s="405"/>
      <c r="I1191" s="202">
        <f>VLOOKUP(A1191,Belimo!$A:$B,2,FALSE)</f>
        <v>548</v>
      </c>
      <c r="J1191" s="204">
        <f t="shared" si="97"/>
        <v>44377.04</v>
      </c>
    </row>
    <row r="1192" spans="1:10" x14ac:dyDescent="0.3">
      <c r="A1192" s="351" t="s">
        <v>510</v>
      </c>
      <c r="B1192" s="352"/>
      <c r="C1192" s="352"/>
      <c r="D1192" s="352"/>
      <c r="E1192" s="353"/>
      <c r="F1192" s="403" t="s">
        <v>894</v>
      </c>
      <c r="G1192" s="404"/>
      <c r="H1192" s="405"/>
      <c r="I1192" s="202">
        <f>VLOOKUP(A1192,Belimo!$A:$B,2,FALSE)</f>
        <v>579</v>
      </c>
      <c r="J1192" s="204">
        <f t="shared" si="97"/>
        <v>46887.420000000006</v>
      </c>
    </row>
    <row r="1193" spans="1:10" x14ac:dyDescent="0.3">
      <c r="A1193" s="351" t="s">
        <v>511</v>
      </c>
      <c r="B1193" s="352"/>
      <c r="C1193" s="352"/>
      <c r="D1193" s="352"/>
      <c r="E1193" s="353"/>
      <c r="F1193" s="403" t="s">
        <v>685</v>
      </c>
      <c r="G1193" s="404"/>
      <c r="H1193" s="405"/>
      <c r="I1193" s="202">
        <f>VLOOKUP(A1193,Belimo!$A:$B,2,FALSE)</f>
        <v>748</v>
      </c>
      <c r="J1193" s="204">
        <f t="shared" si="97"/>
        <v>60573.04</v>
      </c>
    </row>
    <row r="1194" spans="1:10" x14ac:dyDescent="0.3">
      <c r="A1194" s="351" t="s">
        <v>512</v>
      </c>
      <c r="B1194" s="352"/>
      <c r="C1194" s="352"/>
      <c r="D1194" s="352"/>
      <c r="E1194" s="353"/>
      <c r="F1194" s="357" t="s">
        <v>96</v>
      </c>
      <c r="G1194" s="358"/>
      <c r="H1194" s="359"/>
      <c r="I1194" s="202">
        <f>VLOOKUP(A1194,Belimo!$A:$B,2,FALSE)</f>
        <v>748</v>
      </c>
      <c r="J1194" s="204">
        <f t="shared" si="97"/>
        <v>60573.04</v>
      </c>
    </row>
    <row r="1195" spans="1:10" x14ac:dyDescent="0.3">
      <c r="A1195" s="351" t="s">
        <v>513</v>
      </c>
      <c r="B1195" s="352"/>
      <c r="C1195" s="352"/>
      <c r="D1195" s="352"/>
      <c r="E1195" s="353"/>
      <c r="F1195" s="357" t="s">
        <v>886</v>
      </c>
      <c r="G1195" s="358"/>
      <c r="H1195" s="359"/>
      <c r="I1195" s="202">
        <f>VLOOKUP(A1195,Belimo!$A:$B,2,FALSE)</f>
        <v>814</v>
      </c>
      <c r="J1195" s="204">
        <f t="shared" si="97"/>
        <v>65917.72</v>
      </c>
    </row>
    <row r="1196" spans="1:10" ht="30" customHeight="1" x14ac:dyDescent="0.3">
      <c r="A1196" s="351" t="s">
        <v>514</v>
      </c>
      <c r="B1196" s="352"/>
      <c r="C1196" s="352"/>
      <c r="D1196" s="352"/>
      <c r="E1196" s="353"/>
      <c r="F1196" s="357" t="s">
        <v>887</v>
      </c>
      <c r="G1196" s="358"/>
      <c r="H1196" s="359"/>
      <c r="I1196" s="202">
        <f>VLOOKUP(A1196,Belimo!$A:$B,2,FALSE)</f>
        <v>866</v>
      </c>
      <c r="J1196" s="204">
        <f t="shared" si="97"/>
        <v>70128.680000000008</v>
      </c>
    </row>
    <row r="1197" spans="1:10" x14ac:dyDescent="0.3">
      <c r="A1197" s="351" t="s">
        <v>515</v>
      </c>
      <c r="B1197" s="352"/>
      <c r="C1197" s="352"/>
      <c r="D1197" s="352"/>
      <c r="E1197" s="353"/>
      <c r="F1197" s="357" t="s">
        <v>103</v>
      </c>
      <c r="G1197" s="358"/>
      <c r="H1197" s="359"/>
      <c r="I1197" s="202">
        <f>VLOOKUP(A1197,Belimo!$A:$B,2,FALSE)</f>
        <v>643</v>
      </c>
      <c r="J1197" s="204">
        <f t="shared" si="97"/>
        <v>52070.14</v>
      </c>
    </row>
    <row r="1198" spans="1:10" x14ac:dyDescent="0.3">
      <c r="A1198" s="351" t="s">
        <v>516</v>
      </c>
      <c r="B1198" s="352"/>
      <c r="C1198" s="352"/>
      <c r="D1198" s="352"/>
      <c r="E1198" s="353"/>
      <c r="F1198" s="357" t="s">
        <v>105</v>
      </c>
      <c r="G1198" s="358"/>
      <c r="H1198" s="359"/>
      <c r="I1198" s="202">
        <f>VLOOKUP(A1198,Belimo!$A:$B,2,FALSE)</f>
        <v>643</v>
      </c>
      <c r="J1198" s="204">
        <f t="shared" si="97"/>
        <v>52070.14</v>
      </c>
    </row>
    <row r="1199" spans="1:10" x14ac:dyDescent="0.3">
      <c r="A1199" s="351" t="s">
        <v>517</v>
      </c>
      <c r="B1199" s="352"/>
      <c r="C1199" s="352"/>
      <c r="D1199" s="352"/>
      <c r="E1199" s="353"/>
      <c r="F1199" s="357" t="s">
        <v>888</v>
      </c>
      <c r="G1199" s="358"/>
      <c r="H1199" s="359"/>
      <c r="I1199" s="202">
        <f>VLOOKUP(A1199,Belimo!$A:$B,2,FALSE)</f>
        <v>697</v>
      </c>
      <c r="J1199" s="204">
        <f t="shared" si="97"/>
        <v>56443.060000000005</v>
      </c>
    </row>
    <row r="1200" spans="1:10" x14ac:dyDescent="0.3">
      <c r="A1200" s="351" t="s">
        <v>518</v>
      </c>
      <c r="B1200" s="352"/>
      <c r="C1200" s="352"/>
      <c r="D1200" s="352"/>
      <c r="E1200" s="353"/>
      <c r="F1200" s="357" t="s">
        <v>895</v>
      </c>
      <c r="G1200" s="358"/>
      <c r="H1200" s="359"/>
      <c r="I1200" s="202">
        <f>VLOOKUP(A1200,Belimo!$A:$B,2,FALSE)</f>
        <v>739</v>
      </c>
      <c r="J1200" s="204">
        <f t="shared" si="97"/>
        <v>59844.22</v>
      </c>
    </row>
    <row r="1201" spans="1:10" x14ac:dyDescent="0.3">
      <c r="A1201" s="351" t="s">
        <v>896</v>
      </c>
      <c r="B1201" s="352"/>
      <c r="C1201" s="352"/>
      <c r="D1201" s="352"/>
      <c r="E1201" s="353"/>
      <c r="F1201" s="357" t="s">
        <v>897</v>
      </c>
      <c r="G1201" s="358"/>
      <c r="H1201" s="359"/>
      <c r="I1201" s="202">
        <f>VLOOKUP(A1201,Belimo!$A:$B,2,FALSE)</f>
        <v>1062</v>
      </c>
      <c r="J1201" s="204">
        <f t="shared" si="97"/>
        <v>86000.760000000009</v>
      </c>
    </row>
    <row r="1202" spans="1:10" x14ac:dyDescent="0.3">
      <c r="A1202" s="351" t="s">
        <v>898</v>
      </c>
      <c r="B1202" s="352"/>
      <c r="C1202" s="352"/>
      <c r="D1202" s="352"/>
      <c r="E1202" s="353"/>
      <c r="F1202" s="357" t="s">
        <v>892</v>
      </c>
      <c r="G1202" s="358"/>
      <c r="H1202" s="359"/>
      <c r="I1202" s="202">
        <f>VLOOKUP(A1202,Belimo!$A:$B,2,FALSE)</f>
        <v>1162</v>
      </c>
      <c r="J1202" s="204">
        <f t="shared" si="97"/>
        <v>94098.760000000009</v>
      </c>
    </row>
    <row r="1203" spans="1:10" x14ac:dyDescent="0.3">
      <c r="A1203" s="351" t="s">
        <v>899</v>
      </c>
      <c r="B1203" s="352"/>
      <c r="C1203" s="352"/>
      <c r="D1203" s="352"/>
      <c r="E1203" s="353"/>
      <c r="F1203" s="357" t="s">
        <v>893</v>
      </c>
      <c r="G1203" s="358"/>
      <c r="H1203" s="359"/>
      <c r="I1203" s="202">
        <f>VLOOKUP(A1203,Belimo!$A:$B,2,FALSE)</f>
        <v>1437</v>
      </c>
      <c r="J1203" s="204">
        <f t="shared" si="97"/>
        <v>116368.26000000001</v>
      </c>
    </row>
    <row r="1205" spans="1:10" x14ac:dyDescent="0.3">
      <c r="A1205" s="216" t="s">
        <v>849</v>
      </c>
    </row>
    <row r="1206" spans="1:10" x14ac:dyDescent="0.3">
      <c r="A1206" s="222"/>
    </row>
    <row r="1207" spans="1:10" x14ac:dyDescent="0.3">
      <c r="A1207" s="222" t="s">
        <v>1216</v>
      </c>
    </row>
    <row r="1208" spans="1:10" x14ac:dyDescent="0.3">
      <c r="A1208" s="222" t="s">
        <v>1433</v>
      </c>
    </row>
    <row r="1209" spans="1:10" x14ac:dyDescent="0.3">
      <c r="A1209" s="223" t="s">
        <v>1217</v>
      </c>
    </row>
  </sheetData>
  <sheetProtection password="CF66" sheet="1" objects="1" scenarios="1"/>
  <mergeCells count="481">
    <mergeCell ref="F1136:H1136"/>
    <mergeCell ref="F1137:H1137"/>
    <mergeCell ref="F1138:H1138"/>
    <mergeCell ref="F1139:H1139"/>
    <mergeCell ref="A862:A870"/>
    <mergeCell ref="B862:B870"/>
    <mergeCell ref="A851:A854"/>
    <mergeCell ref="B851:B854"/>
    <mergeCell ref="A856:A859"/>
    <mergeCell ref="B856:B859"/>
    <mergeCell ref="A855:J855"/>
    <mergeCell ref="A1116:J1116"/>
    <mergeCell ref="A1134:E1134"/>
    <mergeCell ref="A1135:E1135"/>
    <mergeCell ref="A1136:E1136"/>
    <mergeCell ref="A1128:E1128"/>
    <mergeCell ref="A1130:E1130"/>
    <mergeCell ref="A1133:E1133"/>
    <mergeCell ref="A1118:E1118"/>
    <mergeCell ref="A1132:J1132"/>
    <mergeCell ref="A1122:E1122"/>
    <mergeCell ref="A1123:E1123"/>
    <mergeCell ref="A1124:E1124"/>
    <mergeCell ref="A1125:E1125"/>
    <mergeCell ref="A1126:E1126"/>
    <mergeCell ref="A1127:E1127"/>
    <mergeCell ref="A1117:E1117"/>
    <mergeCell ref="A1083:J1083"/>
    <mergeCell ref="F1193:H1193"/>
    <mergeCell ref="F1194:H1194"/>
    <mergeCell ref="F1195:H1195"/>
    <mergeCell ref="F1196:H1196"/>
    <mergeCell ref="F1197:H1197"/>
    <mergeCell ref="F1185:H1185"/>
    <mergeCell ref="F1186:H1186"/>
    <mergeCell ref="F1187:H1187"/>
    <mergeCell ref="F1176:H1176"/>
    <mergeCell ref="F1177:H1177"/>
    <mergeCell ref="F1178:H1178"/>
    <mergeCell ref="F1179:H1179"/>
    <mergeCell ref="F1180:H1180"/>
    <mergeCell ref="F1181:H1181"/>
    <mergeCell ref="F1183:H1183"/>
    <mergeCell ref="F1182:H1182"/>
    <mergeCell ref="A1181:E1181"/>
    <mergeCell ref="A1183:E1183"/>
    <mergeCell ref="A1182:E1182"/>
    <mergeCell ref="A1178:E1178"/>
    <mergeCell ref="F1202:H1202"/>
    <mergeCell ref="F1203:H1203"/>
    <mergeCell ref="A884:J884"/>
    <mergeCell ref="A1:J1"/>
    <mergeCell ref="A2:J2"/>
    <mergeCell ref="A3:J3"/>
    <mergeCell ref="A5:J5"/>
    <mergeCell ref="A688:J688"/>
    <mergeCell ref="A702:J702"/>
    <mergeCell ref="A712:J712"/>
    <mergeCell ref="A726:J726"/>
    <mergeCell ref="A740:J740"/>
    <mergeCell ref="A764:J764"/>
    <mergeCell ref="A674:J674"/>
    <mergeCell ref="A652:A660"/>
    <mergeCell ref="B652:B660"/>
    <mergeCell ref="A871:A883"/>
    <mergeCell ref="B871:B883"/>
    <mergeCell ref="A860:J860"/>
    <mergeCell ref="A861:J861"/>
    <mergeCell ref="F1189:H1189"/>
    <mergeCell ref="F1190:H1190"/>
    <mergeCell ref="F1191:H1191"/>
    <mergeCell ref="F1192:H1192"/>
    <mergeCell ref="I6:J6"/>
    <mergeCell ref="A9:J9"/>
    <mergeCell ref="A10:J10"/>
    <mergeCell ref="A20:J20"/>
    <mergeCell ref="A30:J30"/>
    <mergeCell ref="A40:J40"/>
    <mergeCell ref="A54:J54"/>
    <mergeCell ref="A68:J68"/>
    <mergeCell ref="A850:J850"/>
    <mergeCell ref="A832:A840"/>
    <mergeCell ref="B832:B840"/>
    <mergeCell ref="A842:A849"/>
    <mergeCell ref="B842:B849"/>
    <mergeCell ref="A831:J831"/>
    <mergeCell ref="A841:J841"/>
    <mergeCell ref="A812:A820"/>
    <mergeCell ref="B812:B820"/>
    <mergeCell ref="A822:A830"/>
    <mergeCell ref="B822:B830"/>
    <mergeCell ref="A811:J811"/>
    <mergeCell ref="A821:J821"/>
    <mergeCell ref="A794:A799"/>
    <mergeCell ref="B794:B799"/>
    <mergeCell ref="A802:A810"/>
    <mergeCell ref="A1201:E1201"/>
    <mergeCell ref="A1202:E1202"/>
    <mergeCell ref="A1203:E1203"/>
    <mergeCell ref="A1198:E1198"/>
    <mergeCell ref="A1199:E1199"/>
    <mergeCell ref="A1200:E1200"/>
    <mergeCell ref="A1195:E1195"/>
    <mergeCell ref="A1184:J1184"/>
    <mergeCell ref="A1188:J1188"/>
    <mergeCell ref="A1196:E1196"/>
    <mergeCell ref="A1197:E1197"/>
    <mergeCell ref="A1192:E1192"/>
    <mergeCell ref="A1193:E1193"/>
    <mergeCell ref="A1194:E1194"/>
    <mergeCell ref="A1189:E1189"/>
    <mergeCell ref="A1190:E1190"/>
    <mergeCell ref="A1191:E1191"/>
    <mergeCell ref="A1185:E1185"/>
    <mergeCell ref="A1186:E1186"/>
    <mergeCell ref="A1187:E1187"/>
    <mergeCell ref="F1198:H1198"/>
    <mergeCell ref="F1199:H1199"/>
    <mergeCell ref="F1200:H1200"/>
    <mergeCell ref="F1201:H1201"/>
    <mergeCell ref="A1179:E1179"/>
    <mergeCell ref="A1180:E1180"/>
    <mergeCell ref="A1174:E1174"/>
    <mergeCell ref="A1176:E1176"/>
    <mergeCell ref="A1177:E1177"/>
    <mergeCell ref="A1171:E1171"/>
    <mergeCell ref="A1172:E1172"/>
    <mergeCell ref="A1173:E1173"/>
    <mergeCell ref="A1175:J1175"/>
    <mergeCell ref="F1171:H1171"/>
    <mergeCell ref="F1172:H1172"/>
    <mergeCell ref="F1173:H1173"/>
    <mergeCell ref="F1174:H1174"/>
    <mergeCell ref="A1167:E1167"/>
    <mergeCell ref="A1168:E1168"/>
    <mergeCell ref="A1170:E1170"/>
    <mergeCell ref="A1164:E1164"/>
    <mergeCell ref="A1165:E1165"/>
    <mergeCell ref="A1166:E1166"/>
    <mergeCell ref="A1169:J1169"/>
    <mergeCell ref="F1170:H1170"/>
    <mergeCell ref="F1164:H1164"/>
    <mergeCell ref="F1165:H1165"/>
    <mergeCell ref="F1166:H1166"/>
    <mergeCell ref="F1167:H1167"/>
    <mergeCell ref="F1168:H1168"/>
    <mergeCell ref="A1161:E1161"/>
    <mergeCell ref="A1162:E1162"/>
    <mergeCell ref="A1163:E1163"/>
    <mergeCell ref="A1157:E1157"/>
    <mergeCell ref="A1158:E1158"/>
    <mergeCell ref="A1159:E1159"/>
    <mergeCell ref="A1160:J1160"/>
    <mergeCell ref="F1161:H1161"/>
    <mergeCell ref="F1162:H1162"/>
    <mergeCell ref="F1163:H1163"/>
    <mergeCell ref="F1157:H1157"/>
    <mergeCell ref="F1158:H1158"/>
    <mergeCell ref="F1159:H1159"/>
    <mergeCell ref="A1154:E1154"/>
    <mergeCell ref="A1155:E1155"/>
    <mergeCell ref="A1156:E1156"/>
    <mergeCell ref="A1150:E1150"/>
    <mergeCell ref="A1152:E1152"/>
    <mergeCell ref="A1153:E1153"/>
    <mergeCell ref="A1151:J1151"/>
    <mergeCell ref="F1152:H1152"/>
    <mergeCell ref="F1153:H1153"/>
    <mergeCell ref="F1154:H1154"/>
    <mergeCell ref="F1155:H1155"/>
    <mergeCell ref="F1156:H1156"/>
    <mergeCell ref="F1150:H1150"/>
    <mergeCell ref="A1147:E1147"/>
    <mergeCell ref="A1148:E1148"/>
    <mergeCell ref="A1149:E1149"/>
    <mergeCell ref="A1144:E1144"/>
    <mergeCell ref="A1145:E1145"/>
    <mergeCell ref="A1146:E1146"/>
    <mergeCell ref="F1144:H1144"/>
    <mergeCell ref="F1145:H1145"/>
    <mergeCell ref="F1146:H1146"/>
    <mergeCell ref="F1147:H1147"/>
    <mergeCell ref="F1148:H1148"/>
    <mergeCell ref="F1149:H1149"/>
    <mergeCell ref="A1140:E1140"/>
    <mergeCell ref="A1142:E1142"/>
    <mergeCell ref="A1143:E1143"/>
    <mergeCell ref="A1137:E1137"/>
    <mergeCell ref="A1138:E1138"/>
    <mergeCell ref="A1139:E1139"/>
    <mergeCell ref="A1141:J1141"/>
    <mergeCell ref="F1142:H1142"/>
    <mergeCell ref="F1143:H1143"/>
    <mergeCell ref="F1140:H1140"/>
    <mergeCell ref="A1119:E1119"/>
    <mergeCell ref="A1120:E1120"/>
    <mergeCell ref="A1121:E1121"/>
    <mergeCell ref="A1129:E1129"/>
    <mergeCell ref="F1133:H1133"/>
    <mergeCell ref="F1134:H1134"/>
    <mergeCell ref="F1135:H1135"/>
    <mergeCell ref="A1106:A1115"/>
    <mergeCell ref="B1106:B1115"/>
    <mergeCell ref="F1117:H1117"/>
    <mergeCell ref="F1118:H1118"/>
    <mergeCell ref="F1119:H1119"/>
    <mergeCell ref="F1120:H1120"/>
    <mergeCell ref="F1121:H1121"/>
    <mergeCell ref="F1122:H1122"/>
    <mergeCell ref="F1123:H1123"/>
    <mergeCell ref="F1124:H1124"/>
    <mergeCell ref="F1125:H1125"/>
    <mergeCell ref="F1126:H1126"/>
    <mergeCell ref="F1127:H1127"/>
    <mergeCell ref="F1128:H1128"/>
    <mergeCell ref="F1129:H1129"/>
    <mergeCell ref="F1130:H1130"/>
    <mergeCell ref="A1131:J1131"/>
    <mergeCell ref="A1084:A1093"/>
    <mergeCell ref="B1084:B1093"/>
    <mergeCell ref="A1095:A1104"/>
    <mergeCell ref="B1095:B1104"/>
    <mergeCell ref="A1094:J1094"/>
    <mergeCell ref="A1105:J1105"/>
    <mergeCell ref="A1056:A1068"/>
    <mergeCell ref="B1056:B1068"/>
    <mergeCell ref="A1070:A1082"/>
    <mergeCell ref="B1070:B1082"/>
    <mergeCell ref="A1028:A1040"/>
    <mergeCell ref="B1028:B1040"/>
    <mergeCell ref="A1042:A1054"/>
    <mergeCell ref="B1042:B1054"/>
    <mergeCell ref="A1041:J1041"/>
    <mergeCell ref="A1055:J1055"/>
    <mergeCell ref="A1069:J1069"/>
    <mergeCell ref="A1000:A1012"/>
    <mergeCell ref="B1000:B1012"/>
    <mergeCell ref="A1014:A1026"/>
    <mergeCell ref="B1014:B1026"/>
    <mergeCell ref="A1027:J1027"/>
    <mergeCell ref="A979:A987"/>
    <mergeCell ref="B979:B987"/>
    <mergeCell ref="A989:A997"/>
    <mergeCell ref="B989:B997"/>
    <mergeCell ref="A998:J998"/>
    <mergeCell ref="A999:J999"/>
    <mergeCell ref="A1013:J1013"/>
    <mergeCell ref="A978:J978"/>
    <mergeCell ref="A988:J988"/>
    <mergeCell ref="A969:A977"/>
    <mergeCell ref="B969:B977"/>
    <mergeCell ref="A939:J939"/>
    <mergeCell ref="A953:J953"/>
    <mergeCell ref="A967:J967"/>
    <mergeCell ref="A968:J968"/>
    <mergeCell ref="A885:A897"/>
    <mergeCell ref="B885:B897"/>
    <mergeCell ref="A898:A910"/>
    <mergeCell ref="B898:B910"/>
    <mergeCell ref="A911:J911"/>
    <mergeCell ref="A925:J925"/>
    <mergeCell ref="A912:A924"/>
    <mergeCell ref="B912:B924"/>
    <mergeCell ref="A926:A938"/>
    <mergeCell ref="B926:B938"/>
    <mergeCell ref="A940:A952"/>
    <mergeCell ref="B940:B952"/>
    <mergeCell ref="A954:A966"/>
    <mergeCell ref="B954:B966"/>
    <mergeCell ref="B802:B810"/>
    <mergeCell ref="A800:J800"/>
    <mergeCell ref="A801:J801"/>
    <mergeCell ref="A776:A785"/>
    <mergeCell ref="B776:B785"/>
    <mergeCell ref="A787:A792"/>
    <mergeCell ref="B787:B792"/>
    <mergeCell ref="A775:J775"/>
    <mergeCell ref="A786:J786"/>
    <mergeCell ref="A793:J793"/>
    <mergeCell ref="A741:A753"/>
    <mergeCell ref="B741:B753"/>
    <mergeCell ref="A754:A763"/>
    <mergeCell ref="B754:B763"/>
    <mergeCell ref="A765:A774"/>
    <mergeCell ref="B765:B774"/>
    <mergeCell ref="A713:A725"/>
    <mergeCell ref="B713:B725"/>
    <mergeCell ref="A727:A739"/>
    <mergeCell ref="B727:B739"/>
    <mergeCell ref="A703:A711"/>
    <mergeCell ref="B703:B711"/>
    <mergeCell ref="A675:A687"/>
    <mergeCell ref="B675:B687"/>
    <mergeCell ref="A689:A701"/>
    <mergeCell ref="B689:B701"/>
    <mergeCell ref="A661:A673"/>
    <mergeCell ref="B661:B673"/>
    <mergeCell ref="A650:J650"/>
    <mergeCell ref="A651:J651"/>
    <mergeCell ref="A644:A649"/>
    <mergeCell ref="B644:B649"/>
    <mergeCell ref="A643:J643"/>
    <mergeCell ref="A626:A635"/>
    <mergeCell ref="B626:B635"/>
    <mergeCell ref="A637:A642"/>
    <mergeCell ref="B637:B642"/>
    <mergeCell ref="A625:J625"/>
    <mergeCell ref="A636:J636"/>
    <mergeCell ref="A593:A600"/>
    <mergeCell ref="B593:B600"/>
    <mergeCell ref="A602:A614"/>
    <mergeCell ref="B602:B614"/>
    <mergeCell ref="A615:A624"/>
    <mergeCell ref="B615:B624"/>
    <mergeCell ref="A601:J601"/>
    <mergeCell ref="A566:A578"/>
    <mergeCell ref="B566:B578"/>
    <mergeCell ref="A580:A592"/>
    <mergeCell ref="B580:B592"/>
    <mergeCell ref="A565:J565"/>
    <mergeCell ref="A579:J579"/>
    <mergeCell ref="A542:A554"/>
    <mergeCell ref="B542:B554"/>
    <mergeCell ref="A556:A564"/>
    <mergeCell ref="B556:B564"/>
    <mergeCell ref="A541:J541"/>
    <mergeCell ref="A555:J555"/>
    <mergeCell ref="A522:A530"/>
    <mergeCell ref="B522:B530"/>
    <mergeCell ref="A532:A540"/>
    <mergeCell ref="B532:B540"/>
    <mergeCell ref="A521:J521"/>
    <mergeCell ref="A531:J531"/>
    <mergeCell ref="A500:A509"/>
    <mergeCell ref="B500:B509"/>
    <mergeCell ref="A512:A520"/>
    <mergeCell ref="B512:B520"/>
    <mergeCell ref="A510:J510"/>
    <mergeCell ref="A511:J511"/>
    <mergeCell ref="A476:A488"/>
    <mergeCell ref="B476:B488"/>
    <mergeCell ref="A489:A498"/>
    <mergeCell ref="B489:B498"/>
    <mergeCell ref="A499:J499"/>
    <mergeCell ref="A475:J475"/>
    <mergeCell ref="A440:A452"/>
    <mergeCell ref="B440:B452"/>
    <mergeCell ref="A454:A466"/>
    <mergeCell ref="B454:B466"/>
    <mergeCell ref="A467:A474"/>
    <mergeCell ref="B467:B474"/>
    <mergeCell ref="A453:J453"/>
    <mergeCell ref="A416:A428"/>
    <mergeCell ref="B416:B428"/>
    <mergeCell ref="A430:A438"/>
    <mergeCell ref="B430:B438"/>
    <mergeCell ref="A429:J429"/>
    <mergeCell ref="A439:J439"/>
    <mergeCell ref="A396:A404"/>
    <mergeCell ref="B396:B404"/>
    <mergeCell ref="A406:A414"/>
    <mergeCell ref="B406:B414"/>
    <mergeCell ref="A405:J405"/>
    <mergeCell ref="A415:J415"/>
    <mergeCell ref="A383:E383"/>
    <mergeCell ref="A386:A394"/>
    <mergeCell ref="B386:B394"/>
    <mergeCell ref="A384:J384"/>
    <mergeCell ref="A385:J385"/>
    <mergeCell ref="A395:J395"/>
    <mergeCell ref="F383:H383"/>
    <mergeCell ref="A377:E377"/>
    <mergeCell ref="A378:E378"/>
    <mergeCell ref="A379:E379"/>
    <mergeCell ref="A380:E380"/>
    <mergeCell ref="A381:E381"/>
    <mergeCell ref="A382:E382"/>
    <mergeCell ref="F377:H377"/>
    <mergeCell ref="F378:H378"/>
    <mergeCell ref="F379:H379"/>
    <mergeCell ref="F380:H380"/>
    <mergeCell ref="F381:H381"/>
    <mergeCell ref="F382:H382"/>
    <mergeCell ref="A372:E372"/>
    <mergeCell ref="A373:E373"/>
    <mergeCell ref="A374:E374"/>
    <mergeCell ref="A375:E375"/>
    <mergeCell ref="A376:E376"/>
    <mergeCell ref="A371:J371"/>
    <mergeCell ref="A348:A356"/>
    <mergeCell ref="B348:B356"/>
    <mergeCell ref="A358:A370"/>
    <mergeCell ref="B358:B370"/>
    <mergeCell ref="F372:H372"/>
    <mergeCell ref="F373:H373"/>
    <mergeCell ref="F374:H374"/>
    <mergeCell ref="F375:H375"/>
    <mergeCell ref="F376:H376"/>
    <mergeCell ref="A347:J347"/>
    <mergeCell ref="A357:J357"/>
    <mergeCell ref="A324:A332"/>
    <mergeCell ref="B324:B332"/>
    <mergeCell ref="A334:A346"/>
    <mergeCell ref="B334:B346"/>
    <mergeCell ref="A323:J323"/>
    <mergeCell ref="A333:J333"/>
    <mergeCell ref="A304:A312"/>
    <mergeCell ref="B304:B312"/>
    <mergeCell ref="A314:A322"/>
    <mergeCell ref="B314:B322"/>
    <mergeCell ref="A302:J302"/>
    <mergeCell ref="A303:J303"/>
    <mergeCell ref="A313:J313"/>
    <mergeCell ref="A279:A287"/>
    <mergeCell ref="B279:B287"/>
    <mergeCell ref="A289:A301"/>
    <mergeCell ref="B289:B301"/>
    <mergeCell ref="A278:J278"/>
    <mergeCell ref="A288:J288"/>
    <mergeCell ref="A255:A263"/>
    <mergeCell ref="B255:B263"/>
    <mergeCell ref="A265:A277"/>
    <mergeCell ref="B265:B277"/>
    <mergeCell ref="A254:J254"/>
    <mergeCell ref="A264:J264"/>
    <mergeCell ref="A235:A243"/>
    <mergeCell ref="B235:B243"/>
    <mergeCell ref="A245:A253"/>
    <mergeCell ref="B245:B253"/>
    <mergeCell ref="A233:J233"/>
    <mergeCell ref="A234:J234"/>
    <mergeCell ref="A244:J244"/>
    <mergeCell ref="A209:A221"/>
    <mergeCell ref="B209:B221"/>
    <mergeCell ref="A223:A232"/>
    <mergeCell ref="B223:B232"/>
    <mergeCell ref="A208:J208"/>
    <mergeCell ref="A222:J222"/>
    <mergeCell ref="A181:A193"/>
    <mergeCell ref="B181:B193"/>
    <mergeCell ref="A195:A207"/>
    <mergeCell ref="B195:B207"/>
    <mergeCell ref="A180:J180"/>
    <mergeCell ref="A194:J194"/>
    <mergeCell ref="A153:A165"/>
    <mergeCell ref="B153:B165"/>
    <mergeCell ref="A167:A179"/>
    <mergeCell ref="B167:B179"/>
    <mergeCell ref="A166:J166"/>
    <mergeCell ref="A55:A67"/>
    <mergeCell ref="B55:B67"/>
    <mergeCell ref="A69:A81"/>
    <mergeCell ref="B69:B81"/>
    <mergeCell ref="A11:A19"/>
    <mergeCell ref="B11:B19"/>
    <mergeCell ref="A21:A29"/>
    <mergeCell ref="B21:B29"/>
    <mergeCell ref="A31:A39"/>
    <mergeCell ref="B31:B39"/>
    <mergeCell ref="A41:A53"/>
    <mergeCell ref="B41:B53"/>
    <mergeCell ref="A152:J152"/>
    <mergeCell ref="A110:J110"/>
    <mergeCell ref="A121:J121"/>
    <mergeCell ref="A122:J122"/>
    <mergeCell ref="A83:A95"/>
    <mergeCell ref="B83:B95"/>
    <mergeCell ref="A97:A109"/>
    <mergeCell ref="B97:B109"/>
    <mergeCell ref="A82:J82"/>
    <mergeCell ref="A96:J96"/>
    <mergeCell ref="A133:A141"/>
    <mergeCell ref="B133:B141"/>
    <mergeCell ref="A143:A151"/>
    <mergeCell ref="B143:B151"/>
    <mergeCell ref="A132:J132"/>
    <mergeCell ref="A142:J142"/>
    <mergeCell ref="A111:A120"/>
    <mergeCell ref="B111:B120"/>
    <mergeCell ref="A123:A131"/>
    <mergeCell ref="B123:B131"/>
  </mergeCells>
  <hyperlinks>
    <hyperlink ref="K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55" fitToHeight="0" orientation="portrait" r:id="rId1"/>
  <headerFooter alignWithMargins="0">
    <oddFooter>&amp;L&amp;"Bookman Old Style,обычный"* Цены со склада в Казани, включая НДС.
1 CHF - 1 швейцарский франк по курсу ЦБ РФ.
&amp;"Bookman Old Style,полужирный"ООО "ТеплоАвтоматика", 420015, г.Казань,ул.Гоголя,27а, оф. 3 тел./факс(843)2388105, 2644105, teploavt@bk.ru</oddFooter>
  </headerFooter>
  <rowBreaks count="17" manualBreakCount="17">
    <brk id="67" max="9" man="1"/>
    <brk id="141" max="9" man="1"/>
    <brk id="207" max="9" man="1"/>
    <brk id="277" max="9" man="1"/>
    <brk id="346" max="9" man="1"/>
    <brk id="414" max="9" man="1"/>
    <brk id="474" max="9" man="1"/>
    <brk id="540" max="9" man="1"/>
    <brk id="600" max="9" man="1"/>
    <brk id="673" max="9" man="1"/>
    <brk id="739" max="9" man="1"/>
    <brk id="810" max="9" man="1"/>
    <brk id="883" max="9" man="1"/>
    <brk id="952" max="9" man="1"/>
    <brk id="1012" max="9" man="1"/>
    <brk id="1082" max="9" man="1"/>
    <brk id="1150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01"/>
  <sheetViews>
    <sheetView zoomScaleNormal="100" zoomScaleSheetLayoutView="100" workbookViewId="0">
      <pane ySplit="8" topLeftCell="A9" activePane="bottomLeft" state="frozen"/>
      <selection activeCell="H10" sqref="H10"/>
      <selection pane="bottomLeft" sqref="A1:H1"/>
    </sheetView>
  </sheetViews>
  <sheetFormatPr defaultRowHeight="15" x14ac:dyDescent="0.3"/>
  <cols>
    <col min="1" max="1" width="15.7109375" style="1" customWidth="1"/>
    <col min="2" max="2" width="5.7109375" style="18" customWidth="1"/>
    <col min="3" max="3" width="17.140625" style="6" customWidth="1"/>
    <col min="4" max="4" width="75" style="34" customWidth="1"/>
    <col min="5" max="6" width="11.42578125" style="145" customWidth="1"/>
    <col min="7" max="8" width="11.42578125" style="44" customWidth="1"/>
    <col min="9" max="9" width="12.140625" style="1" customWidth="1"/>
    <col min="10" max="16384" width="9.140625" style="1"/>
  </cols>
  <sheetData>
    <row r="1" spans="1:9" ht="45" x14ac:dyDescent="0.3">
      <c r="A1" s="282" t="s">
        <v>900</v>
      </c>
      <c r="B1" s="282"/>
      <c r="C1" s="282"/>
      <c r="D1" s="282"/>
      <c r="E1" s="282"/>
      <c r="F1" s="282"/>
      <c r="G1" s="282"/>
      <c r="H1" s="282"/>
      <c r="I1" s="88" t="s">
        <v>1215</v>
      </c>
    </row>
    <row r="2" spans="1:9" ht="19.5" hidden="1" x14ac:dyDescent="0.3">
      <c r="A2" s="305" t="s">
        <v>901</v>
      </c>
      <c r="B2" s="305"/>
      <c r="C2" s="305"/>
      <c r="D2" s="305"/>
      <c r="E2" s="305"/>
      <c r="F2" s="305"/>
      <c r="G2" s="305"/>
      <c r="H2" s="305"/>
      <c r="I2" s="28"/>
    </row>
    <row r="3" spans="1:9" ht="16.5" customHeight="1" x14ac:dyDescent="0.3">
      <c r="A3" s="283" t="s">
        <v>2715</v>
      </c>
      <c r="B3" s="283"/>
      <c r="C3" s="283"/>
      <c r="D3" s="283"/>
      <c r="E3" s="283"/>
      <c r="F3" s="283"/>
      <c r="G3" s="283"/>
      <c r="H3" s="283"/>
      <c r="I3" s="3"/>
    </row>
    <row r="5" spans="1:9" ht="54.75" customHeight="1" x14ac:dyDescent="0.3">
      <c r="A5" s="439" t="s">
        <v>1234</v>
      </c>
      <c r="B5" s="439"/>
      <c r="C5" s="439"/>
      <c r="D5" s="439"/>
      <c r="E5" s="439"/>
      <c r="F5" s="439"/>
      <c r="G5" s="439"/>
      <c r="H5" s="439"/>
      <c r="I5" s="49"/>
    </row>
    <row r="6" spans="1:9" ht="18" customHeight="1" thickBot="1" x14ac:dyDescent="0.35">
      <c r="A6" s="19"/>
      <c r="B6" s="20"/>
      <c r="C6" s="30"/>
      <c r="D6" s="32"/>
      <c r="E6" s="143"/>
      <c r="F6" s="143"/>
      <c r="G6" s="393">
        <v>44602</v>
      </c>
      <c r="H6" s="393"/>
    </row>
    <row r="7" spans="1:9" ht="18" customHeight="1" x14ac:dyDescent="0.3">
      <c r="A7" s="15"/>
      <c r="B7" s="15"/>
      <c r="C7" s="31"/>
      <c r="D7" s="33"/>
      <c r="E7" s="144"/>
      <c r="F7" s="144"/>
      <c r="G7" s="91">
        <v>80.98</v>
      </c>
      <c r="H7" s="117" t="s">
        <v>1213</v>
      </c>
    </row>
    <row r="8" spans="1:9" s="6" customFormat="1" ht="47.25" x14ac:dyDescent="0.2">
      <c r="A8" s="4" t="s">
        <v>328</v>
      </c>
      <c r="B8" s="4" t="s">
        <v>850</v>
      </c>
      <c r="C8" s="16" t="s">
        <v>255</v>
      </c>
      <c r="D8" s="16" t="s">
        <v>389</v>
      </c>
      <c r="E8" s="142" t="s">
        <v>1473</v>
      </c>
      <c r="F8" s="142" t="s">
        <v>1474</v>
      </c>
      <c r="G8" s="128" t="s">
        <v>1504</v>
      </c>
      <c r="H8" s="128" t="s">
        <v>1454</v>
      </c>
    </row>
    <row r="9" spans="1:9" ht="51.75" customHeight="1" x14ac:dyDescent="0.3">
      <c r="A9" s="299" t="s">
        <v>1522</v>
      </c>
      <c r="B9" s="300"/>
      <c r="C9" s="300"/>
      <c r="D9" s="300"/>
      <c r="E9" s="300"/>
      <c r="F9" s="300"/>
      <c r="G9" s="300"/>
      <c r="H9" s="318"/>
    </row>
    <row r="10" spans="1:9" ht="18" x14ac:dyDescent="0.3">
      <c r="A10" s="412" t="s">
        <v>949</v>
      </c>
      <c r="B10" s="413"/>
      <c r="C10" s="413"/>
      <c r="D10" s="413"/>
      <c r="E10" s="413"/>
      <c r="F10" s="413"/>
      <c r="G10" s="413"/>
      <c r="H10" s="414"/>
    </row>
    <row r="11" spans="1:9" ht="16.5" customHeight="1" x14ac:dyDescent="0.3">
      <c r="A11" s="442" t="s">
        <v>584</v>
      </c>
      <c r="B11" s="446" t="s">
        <v>1438</v>
      </c>
      <c r="C11" s="23" t="s">
        <v>597</v>
      </c>
      <c r="D11" s="29" t="s">
        <v>951</v>
      </c>
      <c r="E11" s="43">
        <f>VLOOKUP(C11,Belimo!A:B,2,FALSE)</f>
        <v>141</v>
      </c>
      <c r="F11" s="43">
        <f>VLOOKUP("R2015-P25-S1",Belimo!A:B,2,FALSE)</f>
        <v>77</v>
      </c>
      <c r="G11" s="24">
        <f>E11+F11</f>
        <v>218</v>
      </c>
      <c r="H11" s="22">
        <f>$G$7*G11</f>
        <v>17653.64</v>
      </c>
    </row>
    <row r="12" spans="1:9" ht="15.75" customHeight="1" x14ac:dyDescent="0.3">
      <c r="A12" s="443"/>
      <c r="B12" s="447"/>
      <c r="C12" s="23" t="s">
        <v>598</v>
      </c>
      <c r="D12" s="29" t="s">
        <v>952</v>
      </c>
      <c r="E12" s="43">
        <f>VLOOKUP(C12,Belimo!A:B,2,FALSE)</f>
        <v>135</v>
      </c>
      <c r="F12" s="43">
        <f>VLOOKUP("R2015-P25-S1",Belimo!A:B,2,FALSE)</f>
        <v>77</v>
      </c>
      <c r="G12" s="24">
        <f t="shared" ref="G12:G21" si="0">E12+F12</f>
        <v>212</v>
      </c>
      <c r="H12" s="22">
        <f t="shared" ref="H12:H66" si="1">$G$7*G12</f>
        <v>17167.760000000002</v>
      </c>
    </row>
    <row r="13" spans="1:9" ht="15.75" customHeight="1" x14ac:dyDescent="0.3">
      <c r="A13" s="443"/>
      <c r="B13" s="447"/>
      <c r="C13" s="23" t="s">
        <v>639</v>
      </c>
      <c r="D13" s="29" t="s">
        <v>950</v>
      </c>
      <c r="E13" s="43">
        <f>VLOOKUP(C13,Belimo!A:B,2,FALSE)</f>
        <v>180</v>
      </c>
      <c r="F13" s="43">
        <f>VLOOKUP("R2015-P25-S1",Belimo!A:B,2,FALSE)</f>
        <v>77</v>
      </c>
      <c r="G13" s="24">
        <f t="shared" si="0"/>
        <v>257</v>
      </c>
      <c r="H13" s="22">
        <f t="shared" si="1"/>
        <v>20811.86</v>
      </c>
    </row>
    <row r="14" spans="1:9" ht="15.75" customHeight="1" x14ac:dyDescent="0.3">
      <c r="A14" s="444"/>
      <c r="B14" s="448">
        <v>1</v>
      </c>
      <c r="C14" s="23" t="s">
        <v>640</v>
      </c>
      <c r="D14" s="29" t="s">
        <v>641</v>
      </c>
      <c r="E14" s="43">
        <f>VLOOKUP(C14,Belimo!A:B,2,FALSE)</f>
        <v>162</v>
      </c>
      <c r="F14" s="43">
        <f>VLOOKUP("R2015-P25-S1",Belimo!A:B,2,FALSE)</f>
        <v>77</v>
      </c>
      <c r="G14" s="24">
        <f t="shared" si="0"/>
        <v>239</v>
      </c>
      <c r="H14" s="22">
        <f t="shared" si="1"/>
        <v>19354.22</v>
      </c>
    </row>
    <row r="15" spans="1:9" ht="15.75" customHeight="1" x14ac:dyDescent="0.3">
      <c r="A15" s="444"/>
      <c r="B15" s="448"/>
      <c r="C15" s="23" t="s">
        <v>643</v>
      </c>
      <c r="D15" s="29" t="s">
        <v>644</v>
      </c>
      <c r="E15" s="43">
        <f>VLOOKUP(C15,Belimo!A:B,2,FALSE)</f>
        <v>125</v>
      </c>
      <c r="F15" s="43">
        <f>VLOOKUP("R2015-P25-S1",Belimo!A:B,2,FALSE)</f>
        <v>77</v>
      </c>
      <c r="G15" s="24">
        <f t="shared" si="0"/>
        <v>202</v>
      </c>
      <c r="H15" s="22">
        <f t="shared" si="1"/>
        <v>16357.960000000001</v>
      </c>
    </row>
    <row r="16" spans="1:9" ht="15.75" customHeight="1" x14ac:dyDescent="0.3">
      <c r="A16" s="444"/>
      <c r="B16" s="448">
        <v>1.6</v>
      </c>
      <c r="C16" s="23" t="s">
        <v>542</v>
      </c>
      <c r="D16" s="29" t="s">
        <v>646</v>
      </c>
      <c r="E16" s="43">
        <f>VLOOKUP(C16,Belimo!A:B,2,FALSE)</f>
        <v>125</v>
      </c>
      <c r="F16" s="43">
        <f>VLOOKUP("R2015-P25-S1",Belimo!A:B,2,FALSE)</f>
        <v>77</v>
      </c>
      <c r="G16" s="24">
        <f t="shared" si="0"/>
        <v>202</v>
      </c>
      <c r="H16" s="22">
        <f>$G$7*G16</f>
        <v>16357.960000000001</v>
      </c>
    </row>
    <row r="17" spans="1:8" ht="15.75" customHeight="1" x14ac:dyDescent="0.3">
      <c r="A17" s="444"/>
      <c r="B17" s="448">
        <v>2.5</v>
      </c>
      <c r="C17" s="23" t="s">
        <v>467</v>
      </c>
      <c r="D17" s="29" t="s">
        <v>204</v>
      </c>
      <c r="E17" s="43">
        <f>VLOOKUP(C17,Belimo!A:B,2,FALSE)</f>
        <v>202</v>
      </c>
      <c r="F17" s="43">
        <f>VLOOKUP("R2015-P25-S1",Belimo!A:B,2,FALSE)</f>
        <v>77</v>
      </c>
      <c r="G17" s="24">
        <f t="shared" si="0"/>
        <v>279</v>
      </c>
      <c r="H17" s="22">
        <f t="shared" si="1"/>
        <v>22593.420000000002</v>
      </c>
    </row>
    <row r="18" spans="1:8" ht="15.75" customHeight="1" x14ac:dyDescent="0.3">
      <c r="A18" s="444"/>
      <c r="B18" s="448"/>
      <c r="C18" s="23" t="s">
        <v>468</v>
      </c>
      <c r="D18" s="29" t="s">
        <v>642</v>
      </c>
      <c r="E18" s="43">
        <f>VLOOKUP(C18,Belimo!A:B,2,FALSE)</f>
        <v>245</v>
      </c>
      <c r="F18" s="43">
        <f>VLOOKUP("R2015-P25-S1",Belimo!A:B,2,FALSE)</f>
        <v>77</v>
      </c>
      <c r="G18" s="24">
        <f t="shared" si="0"/>
        <v>322</v>
      </c>
      <c r="H18" s="22">
        <f>$G$7*G18</f>
        <v>26075.56</v>
      </c>
    </row>
    <row r="19" spans="1:8" ht="15.75" customHeight="1" x14ac:dyDescent="0.3">
      <c r="A19" s="444"/>
      <c r="B19" s="448">
        <v>4</v>
      </c>
      <c r="C19" s="23" t="s">
        <v>231</v>
      </c>
      <c r="D19" s="29" t="s">
        <v>645</v>
      </c>
      <c r="E19" s="43">
        <f>VLOOKUP(C19,Belimo!A:B,2,FALSE)</f>
        <v>169</v>
      </c>
      <c r="F19" s="43">
        <f>VLOOKUP("R2015-P25-S1",Belimo!A:B,2,FALSE)</f>
        <v>77</v>
      </c>
      <c r="G19" s="24">
        <f t="shared" si="0"/>
        <v>246</v>
      </c>
      <c r="H19" s="22">
        <f t="shared" si="1"/>
        <v>19921.080000000002</v>
      </c>
    </row>
    <row r="20" spans="1:8" ht="15" customHeight="1" x14ac:dyDescent="0.3">
      <c r="A20" s="444"/>
      <c r="B20" s="448"/>
      <c r="C20" s="23" t="s">
        <v>232</v>
      </c>
      <c r="D20" s="29" t="s">
        <v>647</v>
      </c>
      <c r="E20" s="43">
        <f>VLOOKUP(C20,Belimo!A:B,2,FALSE)</f>
        <v>169</v>
      </c>
      <c r="F20" s="43">
        <f>VLOOKUP("R2015-P25-S1",Belimo!A:B,2,FALSE)</f>
        <v>77</v>
      </c>
      <c r="G20" s="24">
        <f t="shared" si="0"/>
        <v>246</v>
      </c>
      <c r="H20" s="22">
        <f t="shared" si="1"/>
        <v>19921.080000000002</v>
      </c>
    </row>
    <row r="21" spans="1:8" ht="15" customHeight="1" x14ac:dyDescent="0.3">
      <c r="A21" s="445"/>
      <c r="B21" s="449">
        <v>6.3</v>
      </c>
      <c r="C21" s="23" t="s">
        <v>648</v>
      </c>
      <c r="D21" s="29" t="s">
        <v>649</v>
      </c>
      <c r="E21" s="43">
        <f>VLOOKUP(C21,Belimo!A:B,2,FALSE)</f>
        <v>348</v>
      </c>
      <c r="F21" s="43">
        <f>VLOOKUP("R2015-P25-S1",Belimo!A:B,2,FALSE)</f>
        <v>77</v>
      </c>
      <c r="G21" s="24">
        <f t="shared" si="0"/>
        <v>425</v>
      </c>
      <c r="H21" s="22">
        <f t="shared" si="1"/>
        <v>34416.5</v>
      </c>
    </row>
    <row r="22" spans="1:8" ht="18" x14ac:dyDescent="0.3">
      <c r="A22" s="412" t="s">
        <v>953</v>
      </c>
      <c r="B22" s="413"/>
      <c r="C22" s="413"/>
      <c r="D22" s="413"/>
      <c r="E22" s="413"/>
      <c r="F22" s="413"/>
      <c r="G22" s="413"/>
      <c r="H22" s="414"/>
    </row>
    <row r="23" spans="1:8" ht="16.5" x14ac:dyDescent="0.3">
      <c r="A23" s="291" t="s">
        <v>585</v>
      </c>
      <c r="B23" s="317">
        <v>15</v>
      </c>
      <c r="C23" s="23" t="s">
        <v>597</v>
      </c>
      <c r="D23" s="29" t="s">
        <v>954</v>
      </c>
      <c r="E23" s="43">
        <f>VLOOKUP(C23,Belimo!A:B,2,FALSE)</f>
        <v>141</v>
      </c>
      <c r="F23" s="43">
        <f>VLOOKUP($A$23,Belimo!A:B,2,FALSE)</f>
        <v>72</v>
      </c>
      <c r="G23" s="24">
        <f>E23+F23</f>
        <v>213</v>
      </c>
      <c r="H23" s="22">
        <f t="shared" si="1"/>
        <v>17248.740000000002</v>
      </c>
    </row>
    <row r="24" spans="1:8" ht="16.5" x14ac:dyDescent="0.3">
      <c r="A24" s="291"/>
      <c r="B24" s="317"/>
      <c r="C24" s="23" t="s">
        <v>598</v>
      </c>
      <c r="D24" s="29" t="s">
        <v>955</v>
      </c>
      <c r="E24" s="43">
        <f>VLOOKUP(C24,Belimo!A:B,2,FALSE)</f>
        <v>135</v>
      </c>
      <c r="F24" s="43">
        <f>VLOOKUP($A$23,Belimo!A:B,2,FALSE)</f>
        <v>72</v>
      </c>
      <c r="G24" s="24">
        <f t="shared" ref="G24:G32" si="2">E24+F24</f>
        <v>207</v>
      </c>
      <c r="H24" s="22">
        <f t="shared" si="1"/>
        <v>16762.86</v>
      </c>
    </row>
    <row r="25" spans="1:8" x14ac:dyDescent="0.3">
      <c r="A25" s="450"/>
      <c r="B25" s="450"/>
      <c r="C25" s="23" t="s">
        <v>237</v>
      </c>
      <c r="D25" s="29" t="s">
        <v>238</v>
      </c>
      <c r="E25" s="43">
        <f>VLOOKUP(C25,Belimo!A:B,2,FALSE)</f>
        <v>153</v>
      </c>
      <c r="F25" s="43">
        <f>VLOOKUP($A$23,Belimo!A:B,2,FALSE)</f>
        <v>72</v>
      </c>
      <c r="G25" s="24">
        <f t="shared" si="2"/>
        <v>225</v>
      </c>
      <c r="H25" s="22">
        <f t="shared" si="1"/>
        <v>18220.5</v>
      </c>
    </row>
    <row r="26" spans="1:8" x14ac:dyDescent="0.3">
      <c r="A26" s="450"/>
      <c r="B26" s="450"/>
      <c r="C26" s="23" t="s">
        <v>50</v>
      </c>
      <c r="D26" s="29" t="s">
        <v>51</v>
      </c>
      <c r="E26" s="43">
        <f>VLOOKUP(C26,Belimo!A:B,2,FALSE)</f>
        <v>153</v>
      </c>
      <c r="F26" s="43">
        <f>VLOOKUP($A$23,Belimo!A:B,2,FALSE)</f>
        <v>72</v>
      </c>
      <c r="G26" s="24">
        <f t="shared" si="2"/>
        <v>225</v>
      </c>
      <c r="H26" s="22">
        <f t="shared" si="1"/>
        <v>18220.5</v>
      </c>
    </row>
    <row r="27" spans="1:8" x14ac:dyDescent="0.3">
      <c r="A27" s="450"/>
      <c r="B27" s="450"/>
      <c r="C27" s="23" t="s">
        <v>231</v>
      </c>
      <c r="D27" s="29" t="s">
        <v>650</v>
      </c>
      <c r="E27" s="43">
        <f>VLOOKUP(C27,Belimo!A:B,2,FALSE)</f>
        <v>169</v>
      </c>
      <c r="F27" s="43">
        <f>VLOOKUP($A$23,Belimo!A:B,2,FALSE)</f>
        <v>72</v>
      </c>
      <c r="G27" s="24">
        <f t="shared" si="2"/>
        <v>241</v>
      </c>
      <c r="H27" s="22">
        <f t="shared" si="1"/>
        <v>19516.18</v>
      </c>
    </row>
    <row r="28" spans="1:8" x14ac:dyDescent="0.3">
      <c r="A28" s="450"/>
      <c r="B28" s="450"/>
      <c r="C28" s="23" t="s">
        <v>232</v>
      </c>
      <c r="D28" s="29" t="s">
        <v>651</v>
      </c>
      <c r="E28" s="43">
        <f>VLOOKUP(C28,Belimo!A:B,2,FALSE)</f>
        <v>169</v>
      </c>
      <c r="F28" s="43">
        <f>VLOOKUP($A$23,Belimo!A:B,2,FALSE)</f>
        <v>72</v>
      </c>
      <c r="G28" s="24">
        <f t="shared" si="2"/>
        <v>241</v>
      </c>
      <c r="H28" s="22">
        <f t="shared" si="1"/>
        <v>19516.18</v>
      </c>
    </row>
    <row r="29" spans="1:8" x14ac:dyDescent="0.3">
      <c r="A29" s="450"/>
      <c r="B29" s="450"/>
      <c r="C29" s="23" t="s">
        <v>233</v>
      </c>
      <c r="D29" s="29" t="s">
        <v>652</v>
      </c>
      <c r="E29" s="43">
        <f>VLOOKUP(C29,Belimo!A:B,2,FALSE)</f>
        <v>289</v>
      </c>
      <c r="F29" s="43">
        <f>VLOOKUP($A$23,Belimo!A:B,2,FALSE)</f>
        <v>72</v>
      </c>
      <c r="G29" s="24">
        <f t="shared" si="2"/>
        <v>361</v>
      </c>
      <c r="H29" s="22">
        <f t="shared" si="1"/>
        <v>29233.780000000002</v>
      </c>
    </row>
    <row r="30" spans="1:8" x14ac:dyDescent="0.3">
      <c r="A30" s="450"/>
      <c r="B30" s="450"/>
      <c r="C30" s="23" t="s">
        <v>235</v>
      </c>
      <c r="D30" s="29" t="s">
        <v>654</v>
      </c>
      <c r="E30" s="43">
        <f>VLOOKUP(C30,Belimo!A:B,2,FALSE)</f>
        <v>271</v>
      </c>
      <c r="F30" s="43">
        <f>VLOOKUP($A$23,Belimo!A:B,2,FALSE)</f>
        <v>72</v>
      </c>
      <c r="G30" s="24">
        <f t="shared" si="2"/>
        <v>343</v>
      </c>
      <c r="H30" s="22">
        <f t="shared" si="1"/>
        <v>27776.140000000003</v>
      </c>
    </row>
    <row r="31" spans="1:8" ht="30" x14ac:dyDescent="0.3">
      <c r="A31" s="450"/>
      <c r="B31" s="450"/>
      <c r="C31" s="23" t="s">
        <v>234</v>
      </c>
      <c r="D31" s="29" t="s">
        <v>653</v>
      </c>
      <c r="E31" s="43">
        <f>VLOOKUP(C31,Belimo!A:B,2,FALSE)</f>
        <v>321</v>
      </c>
      <c r="F31" s="43">
        <f>VLOOKUP($A$23,Belimo!A:B,2,FALSE)</f>
        <v>72</v>
      </c>
      <c r="G31" s="24">
        <f t="shared" si="2"/>
        <v>393</v>
      </c>
      <c r="H31" s="22">
        <f t="shared" si="1"/>
        <v>31825.140000000003</v>
      </c>
    </row>
    <row r="32" spans="1:8" ht="30" x14ac:dyDescent="0.3">
      <c r="A32" s="450"/>
      <c r="B32" s="450"/>
      <c r="C32" s="23" t="s">
        <v>236</v>
      </c>
      <c r="D32" s="29" t="s">
        <v>655</v>
      </c>
      <c r="E32" s="43">
        <f>VLOOKUP(C32,Belimo!A:B,2,FALSE)</f>
        <v>304</v>
      </c>
      <c r="F32" s="43">
        <f>VLOOKUP($A$23,Belimo!A:B,2,FALSE)</f>
        <v>72</v>
      </c>
      <c r="G32" s="24">
        <f t="shared" si="2"/>
        <v>376</v>
      </c>
      <c r="H32" s="22">
        <f t="shared" si="1"/>
        <v>30448.480000000003</v>
      </c>
    </row>
    <row r="33" spans="1:8" ht="18" x14ac:dyDescent="0.3">
      <c r="A33" s="456" t="s">
        <v>956</v>
      </c>
      <c r="B33" s="457"/>
      <c r="C33" s="457"/>
      <c r="D33" s="457"/>
      <c r="E33" s="457"/>
      <c r="F33" s="457"/>
      <c r="G33" s="457"/>
      <c r="H33" s="458"/>
    </row>
    <row r="34" spans="1:8" ht="14.25" customHeight="1" x14ac:dyDescent="0.3">
      <c r="A34" s="451" t="s">
        <v>656</v>
      </c>
      <c r="B34" s="453" t="s">
        <v>1439</v>
      </c>
      <c r="C34" s="136" t="s">
        <v>237</v>
      </c>
      <c r="D34" s="29" t="s">
        <v>238</v>
      </c>
      <c r="E34" s="43">
        <f>VLOOKUP(C34,Belimo!A:B,2,FALSE)</f>
        <v>153</v>
      </c>
      <c r="F34" s="43">
        <f>VLOOKUP("R2020-4-S2",Belimo!A:B,2,FALSE)</f>
        <v>89</v>
      </c>
      <c r="G34" s="24">
        <f t="shared" ref="G34:G40" si="3">E34+F34</f>
        <v>242</v>
      </c>
      <c r="H34" s="22">
        <f t="shared" si="1"/>
        <v>19597.16</v>
      </c>
    </row>
    <row r="35" spans="1:8" ht="14.25" customHeight="1" x14ac:dyDescent="0.3">
      <c r="A35" s="451"/>
      <c r="B35" s="454"/>
      <c r="C35" s="136" t="s">
        <v>50</v>
      </c>
      <c r="D35" s="29" t="s">
        <v>51</v>
      </c>
      <c r="E35" s="43">
        <f>VLOOKUP(C35,Belimo!A:B,2,FALSE)</f>
        <v>153</v>
      </c>
      <c r="F35" s="43">
        <f>VLOOKUP("R2020-4-S2",Belimo!A:B,2,FALSE)</f>
        <v>89</v>
      </c>
      <c r="G35" s="24">
        <f t="shared" si="3"/>
        <v>242</v>
      </c>
      <c r="H35" s="22">
        <f t="shared" si="1"/>
        <v>19597.16</v>
      </c>
    </row>
    <row r="36" spans="1:8" ht="14.25" customHeight="1" x14ac:dyDescent="0.3">
      <c r="A36" s="451"/>
      <c r="B36" s="454"/>
      <c r="C36" s="136" t="s">
        <v>467</v>
      </c>
      <c r="D36" s="29" t="s">
        <v>204</v>
      </c>
      <c r="E36" s="43">
        <f>VLOOKUP(C36,Belimo!A:B,2,FALSE)</f>
        <v>202</v>
      </c>
      <c r="F36" s="43">
        <f>VLOOKUP("R2020-4-S2",Belimo!A:B,2,FALSE)</f>
        <v>89</v>
      </c>
      <c r="G36" s="24">
        <f t="shared" si="3"/>
        <v>291</v>
      </c>
      <c r="H36" s="22">
        <f t="shared" si="1"/>
        <v>23565.18</v>
      </c>
    </row>
    <row r="37" spans="1:8" ht="14.25" customHeight="1" x14ac:dyDescent="0.3">
      <c r="A37" s="452"/>
      <c r="B37" s="455"/>
      <c r="C37" s="25" t="s">
        <v>468</v>
      </c>
      <c r="D37" s="39" t="s">
        <v>642</v>
      </c>
      <c r="E37" s="43">
        <f>VLOOKUP(C37,Belimo!A:B,2,FALSE)</f>
        <v>245</v>
      </c>
      <c r="F37" s="43">
        <f>VLOOKUP("R2020-4-S2",Belimo!A:B,2,FALSE)</f>
        <v>89</v>
      </c>
      <c r="G37" s="24">
        <f t="shared" si="3"/>
        <v>334</v>
      </c>
      <c r="H37" s="22">
        <f t="shared" si="1"/>
        <v>27047.32</v>
      </c>
    </row>
    <row r="38" spans="1:8" ht="14.25" customHeight="1" x14ac:dyDescent="0.3">
      <c r="A38" s="452"/>
      <c r="B38" s="455"/>
      <c r="C38" s="136" t="s">
        <v>231</v>
      </c>
      <c r="D38" s="29" t="s">
        <v>650</v>
      </c>
      <c r="E38" s="43">
        <f>VLOOKUP(C38,Belimo!A:B,2,FALSE)</f>
        <v>169</v>
      </c>
      <c r="F38" s="43">
        <f>VLOOKUP("R2020-4-S2",Belimo!A:B,2,FALSE)</f>
        <v>89</v>
      </c>
      <c r="G38" s="24">
        <f t="shared" si="3"/>
        <v>258</v>
      </c>
      <c r="H38" s="22">
        <f t="shared" si="1"/>
        <v>20892.84</v>
      </c>
    </row>
    <row r="39" spans="1:8" ht="14.25" customHeight="1" x14ac:dyDescent="0.3">
      <c r="A39" s="452"/>
      <c r="B39" s="455"/>
      <c r="C39" s="136" t="s">
        <v>232</v>
      </c>
      <c r="D39" s="29" t="s">
        <v>651</v>
      </c>
      <c r="E39" s="43">
        <f>VLOOKUP(C39,Belimo!A:B,2,FALSE)</f>
        <v>169</v>
      </c>
      <c r="F39" s="43">
        <f>VLOOKUP("R2020-4-S2",Belimo!A:B,2,FALSE)</f>
        <v>89</v>
      </c>
      <c r="G39" s="24">
        <f t="shared" si="3"/>
        <v>258</v>
      </c>
      <c r="H39" s="22">
        <f t="shared" si="1"/>
        <v>20892.84</v>
      </c>
    </row>
    <row r="40" spans="1:8" ht="15" customHeight="1" x14ac:dyDescent="0.3">
      <c r="A40" s="452"/>
      <c r="B40" s="455"/>
      <c r="C40" s="136" t="s">
        <v>648</v>
      </c>
      <c r="D40" s="29" t="s">
        <v>649</v>
      </c>
      <c r="E40" s="43">
        <f>VLOOKUP(C40,Belimo!A:B,2,FALSE)</f>
        <v>348</v>
      </c>
      <c r="F40" s="43">
        <f>VLOOKUP("R2020-4-S2",Belimo!A:B,2,FALSE)</f>
        <v>89</v>
      </c>
      <c r="G40" s="24">
        <f t="shared" si="3"/>
        <v>437</v>
      </c>
      <c r="H40" s="22">
        <f t="shared" si="1"/>
        <v>35388.26</v>
      </c>
    </row>
    <row r="41" spans="1:8" ht="18" x14ac:dyDescent="0.3">
      <c r="A41" s="412" t="s">
        <v>957</v>
      </c>
      <c r="B41" s="413"/>
      <c r="C41" s="413"/>
      <c r="D41" s="413"/>
      <c r="E41" s="413"/>
      <c r="F41" s="413"/>
      <c r="G41" s="413"/>
      <c r="H41" s="414"/>
    </row>
    <row r="42" spans="1:8" x14ac:dyDescent="0.3">
      <c r="A42" s="428" t="s">
        <v>586</v>
      </c>
      <c r="B42" s="427">
        <v>32</v>
      </c>
      <c r="C42" s="136" t="s">
        <v>237</v>
      </c>
      <c r="D42" s="29" t="s">
        <v>238</v>
      </c>
      <c r="E42" s="43">
        <f>VLOOKUP(C42,Belimo!A:B,2,FALSE)</f>
        <v>153</v>
      </c>
      <c r="F42" s="43">
        <f>VLOOKUP($A$42,Belimo!A:B,2,FALSE)</f>
        <v>80</v>
      </c>
      <c r="G42" s="24">
        <f t="shared" ref="G42:G49" si="4">E42+F42</f>
        <v>233</v>
      </c>
      <c r="H42" s="22">
        <f t="shared" si="1"/>
        <v>18868.34</v>
      </c>
    </row>
    <row r="43" spans="1:8" x14ac:dyDescent="0.3">
      <c r="A43" s="428"/>
      <c r="B43" s="427"/>
      <c r="C43" s="136" t="s">
        <v>50</v>
      </c>
      <c r="D43" s="29" t="s">
        <v>51</v>
      </c>
      <c r="E43" s="43">
        <f>VLOOKUP(C43,Belimo!A:B,2,FALSE)</f>
        <v>153</v>
      </c>
      <c r="F43" s="43">
        <f>VLOOKUP($A$42,Belimo!A:B,2,FALSE)</f>
        <v>80</v>
      </c>
      <c r="G43" s="24">
        <f t="shared" si="4"/>
        <v>233</v>
      </c>
      <c r="H43" s="22">
        <f t="shared" si="1"/>
        <v>18868.34</v>
      </c>
    </row>
    <row r="44" spans="1:8" x14ac:dyDescent="0.3">
      <c r="A44" s="440"/>
      <c r="B44" s="440"/>
      <c r="C44" s="136" t="s">
        <v>231</v>
      </c>
      <c r="D44" s="29" t="s">
        <v>650</v>
      </c>
      <c r="E44" s="43">
        <f>VLOOKUP(C44,Belimo!A:B,2,FALSE)</f>
        <v>169</v>
      </c>
      <c r="F44" s="43">
        <f>VLOOKUP($A$42,Belimo!A:B,2,FALSE)</f>
        <v>80</v>
      </c>
      <c r="G44" s="24">
        <f t="shared" si="4"/>
        <v>249</v>
      </c>
      <c r="H44" s="22">
        <f t="shared" si="1"/>
        <v>20164.02</v>
      </c>
    </row>
    <row r="45" spans="1:8" x14ac:dyDescent="0.3">
      <c r="A45" s="440"/>
      <c r="B45" s="440"/>
      <c r="C45" s="136" t="s">
        <v>232</v>
      </c>
      <c r="D45" s="29" t="s">
        <v>651</v>
      </c>
      <c r="E45" s="43">
        <f>VLOOKUP(C45,Belimo!A:B,2,FALSE)</f>
        <v>169</v>
      </c>
      <c r="F45" s="43">
        <f>VLOOKUP($A$42,Belimo!A:B,2,FALSE)</f>
        <v>80</v>
      </c>
      <c r="G45" s="24">
        <f t="shared" si="4"/>
        <v>249</v>
      </c>
      <c r="H45" s="22">
        <f t="shared" si="1"/>
        <v>20164.02</v>
      </c>
    </row>
    <row r="46" spans="1:8" x14ac:dyDescent="0.3">
      <c r="A46" s="440"/>
      <c r="B46" s="440"/>
      <c r="C46" s="136" t="s">
        <v>233</v>
      </c>
      <c r="D46" s="29" t="s">
        <v>652</v>
      </c>
      <c r="E46" s="43">
        <f>VLOOKUP(C46,Belimo!A:B,2,FALSE)</f>
        <v>289</v>
      </c>
      <c r="F46" s="43">
        <f>VLOOKUP($A$42,Belimo!A:B,2,FALSE)</f>
        <v>80</v>
      </c>
      <c r="G46" s="24">
        <f t="shared" si="4"/>
        <v>369</v>
      </c>
      <c r="H46" s="22">
        <f t="shared" si="1"/>
        <v>29881.620000000003</v>
      </c>
    </row>
    <row r="47" spans="1:8" ht="28.5" customHeight="1" x14ac:dyDescent="0.3">
      <c r="A47" s="440"/>
      <c r="B47" s="440"/>
      <c r="C47" s="136" t="s">
        <v>235</v>
      </c>
      <c r="D47" s="29" t="s">
        <v>654</v>
      </c>
      <c r="E47" s="43">
        <f>VLOOKUP(C47,Belimo!A:B,2,FALSE)</f>
        <v>271</v>
      </c>
      <c r="F47" s="43">
        <f>VLOOKUP($A$42,Belimo!A:B,2,FALSE)</f>
        <v>80</v>
      </c>
      <c r="G47" s="24">
        <f t="shared" si="4"/>
        <v>351</v>
      </c>
      <c r="H47" s="22">
        <f t="shared" si="1"/>
        <v>28423.980000000003</v>
      </c>
    </row>
    <row r="48" spans="1:8" ht="30" x14ac:dyDescent="0.3">
      <c r="A48" s="440"/>
      <c r="B48" s="440"/>
      <c r="C48" s="136" t="s">
        <v>234</v>
      </c>
      <c r="D48" s="29" t="s">
        <v>653</v>
      </c>
      <c r="E48" s="43">
        <f>VLOOKUP(C48,Belimo!A:B,2,FALSE)</f>
        <v>321</v>
      </c>
      <c r="F48" s="43">
        <f>VLOOKUP($A$42,Belimo!A:B,2,FALSE)</f>
        <v>80</v>
      </c>
      <c r="G48" s="24">
        <f t="shared" si="4"/>
        <v>401</v>
      </c>
      <c r="H48" s="22">
        <f t="shared" si="1"/>
        <v>32472.980000000003</v>
      </c>
    </row>
    <row r="49" spans="1:8" ht="30" x14ac:dyDescent="0.3">
      <c r="A49" s="440"/>
      <c r="B49" s="440"/>
      <c r="C49" s="136" t="s">
        <v>236</v>
      </c>
      <c r="D49" s="29" t="s">
        <v>655</v>
      </c>
      <c r="E49" s="43">
        <f>VLOOKUP(C49,Belimo!A:B,2,FALSE)</f>
        <v>304</v>
      </c>
      <c r="F49" s="43">
        <f>VLOOKUP($A$42,Belimo!A:B,2,FALSE)</f>
        <v>80</v>
      </c>
      <c r="G49" s="24">
        <f t="shared" si="4"/>
        <v>384</v>
      </c>
      <c r="H49" s="22">
        <f t="shared" si="1"/>
        <v>31096.32</v>
      </c>
    </row>
    <row r="50" spans="1:8" ht="18" x14ac:dyDescent="0.3">
      <c r="A50" s="412" t="s">
        <v>958</v>
      </c>
      <c r="B50" s="413"/>
      <c r="C50" s="413"/>
      <c r="D50" s="413"/>
      <c r="E50" s="413"/>
      <c r="F50" s="413"/>
      <c r="G50" s="413"/>
      <c r="H50" s="414"/>
    </row>
    <row r="51" spans="1:8" ht="15" customHeight="1" x14ac:dyDescent="0.3">
      <c r="A51" s="415" t="s">
        <v>658</v>
      </c>
      <c r="B51" s="419" t="s">
        <v>659</v>
      </c>
      <c r="C51" s="136" t="s">
        <v>237</v>
      </c>
      <c r="D51" s="29" t="s">
        <v>238</v>
      </c>
      <c r="E51" s="43">
        <f>VLOOKUP(C51,Belimo!A:B,2,FALSE)</f>
        <v>153</v>
      </c>
      <c r="F51" s="43">
        <f>VLOOKUP("R2025-6P3-S2",Belimo!A:B,2,FALSE)</f>
        <v>108</v>
      </c>
      <c r="G51" s="24">
        <f t="shared" ref="G51:G57" si="5">E51+F51</f>
        <v>261</v>
      </c>
      <c r="H51" s="22">
        <f t="shared" si="1"/>
        <v>21135.780000000002</v>
      </c>
    </row>
    <row r="52" spans="1:8" ht="15" customHeight="1" x14ac:dyDescent="0.3">
      <c r="A52" s="441"/>
      <c r="B52" s="419"/>
      <c r="C52" s="136" t="s">
        <v>50</v>
      </c>
      <c r="D52" s="29" t="s">
        <v>51</v>
      </c>
      <c r="E52" s="43">
        <f>VLOOKUP(C52,Belimo!A:B,2,FALSE)</f>
        <v>153</v>
      </c>
      <c r="F52" s="43">
        <f>VLOOKUP("R2025-6P3-S2",Belimo!A:B,2,FALSE)</f>
        <v>108</v>
      </c>
      <c r="G52" s="24">
        <f t="shared" si="5"/>
        <v>261</v>
      </c>
      <c r="H52" s="22">
        <f t="shared" si="1"/>
        <v>21135.780000000002</v>
      </c>
    </row>
    <row r="53" spans="1:8" ht="15" customHeight="1" x14ac:dyDescent="0.3">
      <c r="A53" s="441"/>
      <c r="B53" s="419"/>
      <c r="C53" s="136" t="s">
        <v>467</v>
      </c>
      <c r="D53" s="29" t="s">
        <v>204</v>
      </c>
      <c r="E53" s="43">
        <f>VLOOKUP(C53,Belimo!A:B,2,FALSE)</f>
        <v>202</v>
      </c>
      <c r="F53" s="43">
        <f>VLOOKUP("R2025-6P3-S2",Belimo!A:B,2,FALSE)</f>
        <v>108</v>
      </c>
      <c r="G53" s="24">
        <f t="shared" si="5"/>
        <v>310</v>
      </c>
      <c r="H53" s="22">
        <f t="shared" si="1"/>
        <v>25103.800000000003</v>
      </c>
    </row>
    <row r="54" spans="1:8" ht="15" customHeight="1" x14ac:dyDescent="0.3">
      <c r="A54" s="441"/>
      <c r="B54" s="425"/>
      <c r="C54" s="137" t="s">
        <v>468</v>
      </c>
      <c r="D54" s="135" t="s">
        <v>642</v>
      </c>
      <c r="E54" s="43">
        <f>VLOOKUP(C54,Belimo!A:B,2,FALSE)</f>
        <v>245</v>
      </c>
      <c r="F54" s="43">
        <f>VLOOKUP("R2025-6P3-S2",Belimo!A:B,2,FALSE)</f>
        <v>108</v>
      </c>
      <c r="G54" s="24">
        <f t="shared" si="5"/>
        <v>353</v>
      </c>
      <c r="H54" s="22">
        <f t="shared" si="1"/>
        <v>28585.940000000002</v>
      </c>
    </row>
    <row r="55" spans="1:8" ht="15" customHeight="1" x14ac:dyDescent="0.3">
      <c r="A55" s="441" t="s">
        <v>239</v>
      </c>
      <c r="B55" s="425">
        <v>10</v>
      </c>
      <c r="C55" s="136" t="s">
        <v>231</v>
      </c>
      <c r="D55" s="29" t="s">
        <v>650</v>
      </c>
      <c r="E55" s="43">
        <f>VLOOKUP(C55,Belimo!A:B,2,FALSE)</f>
        <v>169</v>
      </c>
      <c r="F55" s="43">
        <f>VLOOKUP("R2025-6P3-S2",Belimo!A:B,2,FALSE)</f>
        <v>108</v>
      </c>
      <c r="G55" s="24">
        <f t="shared" si="5"/>
        <v>277</v>
      </c>
      <c r="H55" s="22">
        <f t="shared" si="1"/>
        <v>22431.460000000003</v>
      </c>
    </row>
    <row r="56" spans="1:8" ht="15" customHeight="1" x14ac:dyDescent="0.3">
      <c r="A56" s="441"/>
      <c r="B56" s="425">
        <v>16</v>
      </c>
      <c r="C56" s="136" t="s">
        <v>232</v>
      </c>
      <c r="D56" s="29" t="s">
        <v>651</v>
      </c>
      <c r="E56" s="43">
        <f>VLOOKUP(C56,Belimo!A:B,2,FALSE)</f>
        <v>169</v>
      </c>
      <c r="F56" s="43">
        <f>VLOOKUP("R2025-6P3-S2",Belimo!A:B,2,FALSE)</f>
        <v>108</v>
      </c>
      <c r="G56" s="24">
        <f t="shared" si="5"/>
        <v>277</v>
      </c>
      <c r="H56" s="22">
        <f t="shared" si="1"/>
        <v>22431.460000000003</v>
      </c>
    </row>
    <row r="57" spans="1:8" ht="15" customHeight="1" x14ac:dyDescent="0.3">
      <c r="A57" s="441" t="s">
        <v>240</v>
      </c>
      <c r="B57" s="425">
        <v>16</v>
      </c>
      <c r="C57" s="136" t="s">
        <v>648</v>
      </c>
      <c r="D57" s="29" t="s">
        <v>649</v>
      </c>
      <c r="E57" s="43">
        <f>VLOOKUP(C57,Belimo!A:B,2,FALSE)</f>
        <v>348</v>
      </c>
      <c r="F57" s="43">
        <f>VLOOKUP("R2025-6P3-S2",Belimo!A:B,2,FALSE)</f>
        <v>108</v>
      </c>
      <c r="G57" s="24">
        <f t="shared" si="5"/>
        <v>456</v>
      </c>
      <c r="H57" s="22">
        <f t="shared" si="1"/>
        <v>36926.880000000005</v>
      </c>
    </row>
    <row r="58" spans="1:8" ht="15" customHeight="1" x14ac:dyDescent="0.3">
      <c r="A58" s="412" t="s">
        <v>959</v>
      </c>
      <c r="B58" s="413"/>
      <c r="C58" s="413"/>
      <c r="D58" s="413"/>
      <c r="E58" s="413"/>
      <c r="F58" s="413"/>
      <c r="G58" s="413"/>
      <c r="H58" s="414"/>
    </row>
    <row r="59" spans="1:8" ht="15" customHeight="1" x14ac:dyDescent="0.3">
      <c r="A59" s="291" t="s">
        <v>587</v>
      </c>
      <c r="B59" s="317">
        <v>26</v>
      </c>
      <c r="C59" s="136" t="s">
        <v>237</v>
      </c>
      <c r="D59" s="29" t="s">
        <v>238</v>
      </c>
      <c r="E59" s="43">
        <f>VLOOKUP(C59,Belimo!A:B,2,FALSE)</f>
        <v>153</v>
      </c>
      <c r="F59" s="43">
        <f>VLOOKUP($A$59,Belimo!A:B,2,FALSE)</f>
        <v>99</v>
      </c>
      <c r="G59" s="24">
        <f t="shared" ref="G59:G66" si="6">E59+F59</f>
        <v>252</v>
      </c>
      <c r="H59" s="22">
        <f t="shared" si="1"/>
        <v>20406.960000000003</v>
      </c>
    </row>
    <row r="60" spans="1:8" ht="15" customHeight="1" x14ac:dyDescent="0.3">
      <c r="A60" s="291"/>
      <c r="B60" s="317"/>
      <c r="C60" s="136" t="s">
        <v>50</v>
      </c>
      <c r="D60" s="29" t="s">
        <v>51</v>
      </c>
      <c r="E60" s="43">
        <f>VLOOKUP(C60,Belimo!A:B,2,FALSE)</f>
        <v>153</v>
      </c>
      <c r="F60" s="43">
        <f>VLOOKUP($A$59,Belimo!A:B,2,FALSE)</f>
        <v>99</v>
      </c>
      <c r="G60" s="24">
        <f t="shared" si="6"/>
        <v>252</v>
      </c>
      <c r="H60" s="22">
        <f t="shared" si="1"/>
        <v>20406.960000000003</v>
      </c>
    </row>
    <row r="61" spans="1:8" x14ac:dyDescent="0.3">
      <c r="A61" s="291"/>
      <c r="B61" s="317"/>
      <c r="C61" s="136" t="s">
        <v>231</v>
      </c>
      <c r="D61" s="29" t="s">
        <v>650</v>
      </c>
      <c r="E61" s="43">
        <f>VLOOKUP(C61,Belimo!A:B,2,FALSE)</f>
        <v>169</v>
      </c>
      <c r="F61" s="43">
        <f>VLOOKUP($A$59,Belimo!A:B,2,FALSE)</f>
        <v>99</v>
      </c>
      <c r="G61" s="24">
        <f t="shared" si="6"/>
        <v>268</v>
      </c>
      <c r="H61" s="22">
        <f t="shared" si="1"/>
        <v>21702.639999999999</v>
      </c>
    </row>
    <row r="62" spans="1:8" x14ac:dyDescent="0.3">
      <c r="A62" s="291"/>
      <c r="B62" s="317"/>
      <c r="C62" s="136" t="s">
        <v>232</v>
      </c>
      <c r="D62" s="29" t="s">
        <v>651</v>
      </c>
      <c r="E62" s="43">
        <f>VLOOKUP(C62,Belimo!A:B,2,FALSE)</f>
        <v>169</v>
      </c>
      <c r="F62" s="43">
        <f>VLOOKUP($A$59,Belimo!A:B,2,FALSE)</f>
        <v>99</v>
      </c>
      <c r="G62" s="24">
        <f t="shared" si="6"/>
        <v>268</v>
      </c>
      <c r="H62" s="22">
        <f t="shared" si="1"/>
        <v>21702.639999999999</v>
      </c>
    </row>
    <row r="63" spans="1:8" x14ac:dyDescent="0.3">
      <c r="A63" s="291"/>
      <c r="B63" s="317"/>
      <c r="C63" s="136" t="s">
        <v>233</v>
      </c>
      <c r="D63" s="29" t="s">
        <v>652</v>
      </c>
      <c r="E63" s="43">
        <f>VLOOKUP(C63,Belimo!A:B,2,FALSE)</f>
        <v>289</v>
      </c>
      <c r="F63" s="43">
        <f>VLOOKUP($A$59,Belimo!A:B,2,FALSE)</f>
        <v>99</v>
      </c>
      <c r="G63" s="24">
        <f t="shared" si="6"/>
        <v>388</v>
      </c>
      <c r="H63" s="22">
        <f t="shared" si="1"/>
        <v>31420.240000000002</v>
      </c>
    </row>
    <row r="64" spans="1:8" x14ac:dyDescent="0.3">
      <c r="A64" s="291"/>
      <c r="B64" s="317"/>
      <c r="C64" s="136" t="s">
        <v>235</v>
      </c>
      <c r="D64" s="29" t="s">
        <v>654</v>
      </c>
      <c r="E64" s="43">
        <f>VLOOKUP(C64,Belimo!A:B,2,FALSE)</f>
        <v>271</v>
      </c>
      <c r="F64" s="43">
        <f>VLOOKUP($A$59,Belimo!A:B,2,FALSE)</f>
        <v>99</v>
      </c>
      <c r="G64" s="24">
        <f t="shared" si="6"/>
        <v>370</v>
      </c>
      <c r="H64" s="22">
        <f t="shared" si="1"/>
        <v>29962.600000000002</v>
      </c>
    </row>
    <row r="65" spans="1:8" ht="30" x14ac:dyDescent="0.3">
      <c r="A65" s="291"/>
      <c r="B65" s="317"/>
      <c r="C65" s="136" t="s">
        <v>234</v>
      </c>
      <c r="D65" s="29" t="s">
        <v>653</v>
      </c>
      <c r="E65" s="43">
        <f>VLOOKUP(C65,Belimo!A:B,2,FALSE)</f>
        <v>321</v>
      </c>
      <c r="F65" s="43">
        <f>VLOOKUP($A$59,Belimo!A:B,2,FALSE)</f>
        <v>99</v>
      </c>
      <c r="G65" s="24">
        <f t="shared" si="6"/>
        <v>420</v>
      </c>
      <c r="H65" s="22">
        <f t="shared" si="1"/>
        <v>34011.599999999999</v>
      </c>
    </row>
    <row r="66" spans="1:8" ht="30" x14ac:dyDescent="0.3">
      <c r="A66" s="291"/>
      <c r="B66" s="317"/>
      <c r="C66" s="136" t="s">
        <v>236</v>
      </c>
      <c r="D66" s="29" t="s">
        <v>655</v>
      </c>
      <c r="E66" s="43">
        <f>VLOOKUP(C66,Belimo!A:B,2,FALSE)</f>
        <v>304</v>
      </c>
      <c r="F66" s="43">
        <f>VLOOKUP($A$59,Belimo!A:B,2,FALSE)</f>
        <v>99</v>
      </c>
      <c r="G66" s="24">
        <f t="shared" si="6"/>
        <v>403</v>
      </c>
      <c r="H66" s="22">
        <f t="shared" si="1"/>
        <v>32634.940000000002</v>
      </c>
    </row>
    <row r="67" spans="1:8" ht="15" customHeight="1" x14ac:dyDescent="0.3">
      <c r="A67" s="412" t="s">
        <v>960</v>
      </c>
      <c r="B67" s="413"/>
      <c r="C67" s="413"/>
      <c r="D67" s="413"/>
      <c r="E67" s="413"/>
      <c r="F67" s="413"/>
      <c r="G67" s="413"/>
      <c r="H67" s="414"/>
    </row>
    <row r="68" spans="1:8" ht="15" customHeight="1" x14ac:dyDescent="0.3">
      <c r="A68" s="422" t="s">
        <v>588</v>
      </c>
      <c r="B68" s="317">
        <v>16</v>
      </c>
      <c r="C68" s="23" t="s">
        <v>916</v>
      </c>
      <c r="D68" s="29" t="s">
        <v>381</v>
      </c>
      <c r="E68" s="43">
        <f>VLOOKUP(C68,Belimo!A:B,2,FALSE)</f>
        <v>212</v>
      </c>
      <c r="F68" s="43">
        <f>VLOOKUP($A$68,Belimo!A:B,2,FALSE)</f>
        <v>156</v>
      </c>
      <c r="G68" s="24">
        <f t="shared" ref="G68:G80" si="7">E68+F68</f>
        <v>368</v>
      </c>
      <c r="H68" s="22">
        <f t="shared" ref="H68:H122" si="8">$G$7*G68</f>
        <v>29800.640000000003</v>
      </c>
    </row>
    <row r="69" spans="1:8" ht="15" customHeight="1" x14ac:dyDescent="0.3">
      <c r="A69" s="422"/>
      <c r="B69" s="317"/>
      <c r="C69" s="23" t="s">
        <v>333</v>
      </c>
      <c r="D69" s="29" t="s">
        <v>251</v>
      </c>
      <c r="E69" s="43">
        <f>VLOOKUP(C69,Belimo!A:B,2,FALSE)</f>
        <v>212</v>
      </c>
      <c r="F69" s="43">
        <f>VLOOKUP($A$68,Belimo!A:B,2,FALSE)</f>
        <v>156</v>
      </c>
      <c r="G69" s="24">
        <f t="shared" si="7"/>
        <v>368</v>
      </c>
      <c r="H69" s="22">
        <f t="shared" si="8"/>
        <v>29800.640000000003</v>
      </c>
    </row>
    <row r="70" spans="1:8" ht="15" customHeight="1" x14ac:dyDescent="0.3">
      <c r="A70" s="422"/>
      <c r="B70" s="317"/>
      <c r="C70" s="23" t="s">
        <v>329</v>
      </c>
      <c r="D70" s="29" t="s">
        <v>381</v>
      </c>
      <c r="E70" s="43">
        <f>VLOOKUP(C70,Belimo!A:B,2,FALSE)</f>
        <v>193</v>
      </c>
      <c r="F70" s="43">
        <f>VLOOKUP($A$68,Belimo!A:B,2,FALSE)</f>
        <v>156</v>
      </c>
      <c r="G70" s="24">
        <f t="shared" si="7"/>
        <v>349</v>
      </c>
      <c r="H70" s="22">
        <f t="shared" si="8"/>
        <v>28262.02</v>
      </c>
    </row>
    <row r="71" spans="1:8" ht="15" customHeight="1" x14ac:dyDescent="0.3">
      <c r="A71" s="422"/>
      <c r="B71" s="317"/>
      <c r="C71" s="23" t="s">
        <v>334</v>
      </c>
      <c r="D71" s="29" t="s">
        <v>251</v>
      </c>
      <c r="E71" s="43">
        <f>VLOOKUP(C71,Belimo!A:B,2,FALSE)</f>
        <v>193</v>
      </c>
      <c r="F71" s="43">
        <f>VLOOKUP($A$68,Belimo!A:B,2,FALSE)</f>
        <v>156</v>
      </c>
      <c r="G71" s="24">
        <f t="shared" si="7"/>
        <v>349</v>
      </c>
      <c r="H71" s="22">
        <f t="shared" si="8"/>
        <v>28262.02</v>
      </c>
    </row>
    <row r="72" spans="1:8" ht="15" customHeight="1" x14ac:dyDescent="0.3">
      <c r="A72" s="422"/>
      <c r="B72" s="317"/>
      <c r="C72" s="23" t="s">
        <v>330</v>
      </c>
      <c r="D72" s="29" t="s">
        <v>331</v>
      </c>
      <c r="E72" s="43">
        <f>VLOOKUP(C72,Belimo!A:B,2,FALSE)</f>
        <v>239</v>
      </c>
      <c r="F72" s="43">
        <f>VLOOKUP($A$68,Belimo!A:B,2,FALSE)</f>
        <v>156</v>
      </c>
      <c r="G72" s="24">
        <f t="shared" si="7"/>
        <v>395</v>
      </c>
      <c r="H72" s="22">
        <f t="shared" si="8"/>
        <v>31987.100000000002</v>
      </c>
    </row>
    <row r="73" spans="1:8" ht="15" customHeight="1" x14ac:dyDescent="0.3">
      <c r="A73" s="422"/>
      <c r="B73" s="317"/>
      <c r="C73" s="23" t="s">
        <v>335</v>
      </c>
      <c r="D73" s="29" t="s">
        <v>336</v>
      </c>
      <c r="E73" s="43">
        <f>VLOOKUP(C73,Belimo!A:B,2,FALSE)</f>
        <v>239</v>
      </c>
      <c r="F73" s="43">
        <f>VLOOKUP($A$68,Belimo!A:B,2,FALSE)</f>
        <v>156</v>
      </c>
      <c r="G73" s="24">
        <f t="shared" si="7"/>
        <v>395</v>
      </c>
      <c r="H73" s="22">
        <f t="shared" si="8"/>
        <v>31987.100000000002</v>
      </c>
    </row>
    <row r="74" spans="1:8" ht="15" customHeight="1" x14ac:dyDescent="0.3">
      <c r="A74" s="422"/>
      <c r="B74" s="317"/>
      <c r="C74" s="23" t="s">
        <v>332</v>
      </c>
      <c r="D74" s="29" t="s">
        <v>331</v>
      </c>
      <c r="E74" s="43">
        <f>VLOOKUP(C74,Belimo!A:B,2,FALSE)</f>
        <v>237</v>
      </c>
      <c r="F74" s="43">
        <f>VLOOKUP($A$68,Belimo!A:B,2,FALSE)</f>
        <v>156</v>
      </c>
      <c r="G74" s="24">
        <f t="shared" si="7"/>
        <v>393</v>
      </c>
      <c r="H74" s="22">
        <f t="shared" si="8"/>
        <v>31825.140000000003</v>
      </c>
    </row>
    <row r="75" spans="1:8" ht="15" customHeight="1" x14ac:dyDescent="0.3">
      <c r="A75" s="422"/>
      <c r="B75" s="317"/>
      <c r="C75" s="23" t="s">
        <v>347</v>
      </c>
      <c r="D75" s="29" t="s">
        <v>336</v>
      </c>
      <c r="E75" s="43">
        <f>VLOOKUP(C75,Belimo!A:B,2,FALSE)</f>
        <v>237</v>
      </c>
      <c r="F75" s="43">
        <f>VLOOKUP($A$68,Belimo!A:B,2,FALSE)</f>
        <v>156</v>
      </c>
      <c r="G75" s="24">
        <f t="shared" si="7"/>
        <v>393</v>
      </c>
      <c r="H75" s="22">
        <f t="shared" si="8"/>
        <v>31825.140000000003</v>
      </c>
    </row>
    <row r="76" spans="1:8" ht="15" customHeight="1" x14ac:dyDescent="0.3">
      <c r="A76" s="422"/>
      <c r="B76" s="317"/>
      <c r="C76" s="23" t="s">
        <v>337</v>
      </c>
      <c r="D76" s="29" t="s">
        <v>338</v>
      </c>
      <c r="E76" s="43">
        <f>VLOOKUP(C76,Belimo!A:B,2,FALSE)</f>
        <v>299</v>
      </c>
      <c r="F76" s="43">
        <f>VLOOKUP($A$68,Belimo!A:B,2,FALSE)</f>
        <v>156</v>
      </c>
      <c r="G76" s="24">
        <f t="shared" si="7"/>
        <v>455</v>
      </c>
      <c r="H76" s="22">
        <f t="shared" si="8"/>
        <v>36845.9</v>
      </c>
    </row>
    <row r="77" spans="1:8" ht="15" customHeight="1" x14ac:dyDescent="0.3">
      <c r="A77" s="422"/>
      <c r="B77" s="317"/>
      <c r="C77" s="23" t="s">
        <v>339</v>
      </c>
      <c r="D77" s="29" t="s">
        <v>203</v>
      </c>
      <c r="E77" s="43">
        <f>VLOOKUP(C77,Belimo!A:B,2,FALSE)</f>
        <v>272</v>
      </c>
      <c r="F77" s="43">
        <f>VLOOKUP($A$68,Belimo!A:B,2,FALSE)</f>
        <v>156</v>
      </c>
      <c r="G77" s="24">
        <f t="shared" si="7"/>
        <v>428</v>
      </c>
      <c r="H77" s="22">
        <f t="shared" si="8"/>
        <v>34659.440000000002</v>
      </c>
    </row>
    <row r="78" spans="1:8" ht="15" customHeight="1" x14ac:dyDescent="0.3">
      <c r="A78" s="422"/>
      <c r="B78" s="317"/>
      <c r="C78" s="23" t="s">
        <v>340</v>
      </c>
      <c r="D78" s="29" t="s">
        <v>341</v>
      </c>
      <c r="E78" s="43">
        <f>VLOOKUP(C78,Belimo!A:B,2,FALSE)</f>
        <v>315</v>
      </c>
      <c r="F78" s="43">
        <f>VLOOKUP($A$68,Belimo!A:B,2,FALSE)</f>
        <v>156</v>
      </c>
      <c r="G78" s="24">
        <f t="shared" si="7"/>
        <v>471</v>
      </c>
      <c r="H78" s="22">
        <f t="shared" si="8"/>
        <v>38141.58</v>
      </c>
    </row>
    <row r="79" spans="1:8" ht="30" x14ac:dyDescent="0.3">
      <c r="A79" s="422"/>
      <c r="B79" s="317"/>
      <c r="C79" s="23" t="s">
        <v>342</v>
      </c>
      <c r="D79" s="29" t="s">
        <v>343</v>
      </c>
      <c r="E79" s="43">
        <f>VLOOKUP(C79,Belimo!A:B,2,FALSE)</f>
        <v>367</v>
      </c>
      <c r="F79" s="43">
        <f>VLOOKUP($A$68,Belimo!A:B,2,FALSE)</f>
        <v>156</v>
      </c>
      <c r="G79" s="24">
        <f t="shared" si="7"/>
        <v>523</v>
      </c>
      <c r="H79" s="22">
        <f t="shared" si="8"/>
        <v>42352.54</v>
      </c>
    </row>
    <row r="80" spans="1:8" ht="30" x14ac:dyDescent="0.3">
      <c r="A80" s="422"/>
      <c r="B80" s="317"/>
      <c r="C80" s="23" t="s">
        <v>344</v>
      </c>
      <c r="D80" s="29" t="s">
        <v>345</v>
      </c>
      <c r="E80" s="43">
        <f>VLOOKUP(C80,Belimo!A:B,2,FALSE)</f>
        <v>367</v>
      </c>
      <c r="F80" s="43">
        <f>VLOOKUP($A$68,Belimo!A:B,2,FALSE)</f>
        <v>156</v>
      </c>
      <c r="G80" s="24">
        <f t="shared" si="7"/>
        <v>523</v>
      </c>
      <c r="H80" s="22">
        <f t="shared" si="8"/>
        <v>42352.54</v>
      </c>
    </row>
    <row r="81" spans="1:8" ht="15" customHeight="1" x14ac:dyDescent="0.3">
      <c r="A81" s="412" t="s">
        <v>961</v>
      </c>
      <c r="B81" s="413"/>
      <c r="C81" s="413"/>
      <c r="D81" s="413"/>
      <c r="E81" s="413"/>
      <c r="F81" s="413"/>
      <c r="G81" s="413"/>
      <c r="H81" s="414"/>
    </row>
    <row r="82" spans="1:8" ht="15" customHeight="1" x14ac:dyDescent="0.3">
      <c r="A82" s="291" t="s">
        <v>589</v>
      </c>
      <c r="B82" s="317">
        <v>32</v>
      </c>
      <c r="C82" s="136" t="s">
        <v>329</v>
      </c>
      <c r="D82" s="29" t="s">
        <v>382</v>
      </c>
      <c r="E82" s="43">
        <f>VLOOKUP(C82,Belimo!A:B,2,FALSE)</f>
        <v>193</v>
      </c>
      <c r="F82" s="43">
        <f>VLOOKUP($A$82,Belimo!A:B,2,FALSE)</f>
        <v>147</v>
      </c>
      <c r="G82" s="24">
        <f t="shared" ref="G82:G93" si="9">E82+F82</f>
        <v>340</v>
      </c>
      <c r="H82" s="22">
        <f t="shared" si="8"/>
        <v>27533.200000000001</v>
      </c>
    </row>
    <row r="83" spans="1:8" ht="15" customHeight="1" x14ac:dyDescent="0.3">
      <c r="A83" s="459"/>
      <c r="B83" s="423"/>
      <c r="C83" s="136" t="s">
        <v>334</v>
      </c>
      <c r="D83" s="29" t="s">
        <v>253</v>
      </c>
      <c r="E83" s="43">
        <f>VLOOKUP(C83,Belimo!A:B,2,FALSE)</f>
        <v>193</v>
      </c>
      <c r="F83" s="43">
        <f>VLOOKUP($A$82,Belimo!A:B,2,FALSE)</f>
        <v>147</v>
      </c>
      <c r="G83" s="24">
        <f t="shared" si="9"/>
        <v>340</v>
      </c>
      <c r="H83" s="22">
        <f t="shared" si="8"/>
        <v>27533.200000000001</v>
      </c>
    </row>
    <row r="84" spans="1:8" ht="15" customHeight="1" x14ac:dyDescent="0.3">
      <c r="A84" s="459"/>
      <c r="B84" s="423"/>
      <c r="C84" s="136" t="s">
        <v>332</v>
      </c>
      <c r="D84" s="29" t="s">
        <v>346</v>
      </c>
      <c r="E84" s="43">
        <f>VLOOKUP(C84,Belimo!A:B,2,FALSE)</f>
        <v>237</v>
      </c>
      <c r="F84" s="43">
        <f>VLOOKUP($A$82,Belimo!A:B,2,FALSE)</f>
        <v>147</v>
      </c>
      <c r="G84" s="24">
        <f t="shared" si="9"/>
        <v>384</v>
      </c>
      <c r="H84" s="22">
        <f t="shared" si="8"/>
        <v>31096.32</v>
      </c>
    </row>
    <row r="85" spans="1:8" ht="15" customHeight="1" x14ac:dyDescent="0.3">
      <c r="A85" s="459"/>
      <c r="B85" s="423"/>
      <c r="C85" s="136" t="s">
        <v>347</v>
      </c>
      <c r="D85" s="29" t="s">
        <v>348</v>
      </c>
      <c r="E85" s="43">
        <f>VLOOKUP(C85,Belimo!A:B,2,FALSE)</f>
        <v>237</v>
      </c>
      <c r="F85" s="43">
        <f>VLOOKUP($A$82,Belimo!A:B,2,FALSE)</f>
        <v>147</v>
      </c>
      <c r="G85" s="24">
        <f t="shared" si="9"/>
        <v>384</v>
      </c>
      <c r="H85" s="22">
        <f t="shared" si="8"/>
        <v>31096.32</v>
      </c>
    </row>
    <row r="86" spans="1:8" ht="15" customHeight="1" x14ac:dyDescent="0.3">
      <c r="A86" s="459"/>
      <c r="B86" s="423"/>
      <c r="C86" s="23" t="s">
        <v>349</v>
      </c>
      <c r="D86" s="29" t="s">
        <v>917</v>
      </c>
      <c r="E86" s="43">
        <f>VLOOKUP(C86,Belimo!A:B,2,FALSE)</f>
        <v>371</v>
      </c>
      <c r="F86" s="43">
        <f>VLOOKUP($A$82,Belimo!A:B,2,FALSE)</f>
        <v>147</v>
      </c>
      <c r="G86" s="24">
        <f t="shared" si="9"/>
        <v>518</v>
      </c>
      <c r="H86" s="22">
        <f t="shared" si="8"/>
        <v>41947.64</v>
      </c>
    </row>
    <row r="87" spans="1:8" ht="15" customHeight="1" x14ac:dyDescent="0.3">
      <c r="A87" s="459"/>
      <c r="B87" s="423"/>
      <c r="C87" s="23" t="s">
        <v>350</v>
      </c>
      <c r="D87" s="29" t="s">
        <v>918</v>
      </c>
      <c r="E87" s="43">
        <f>VLOOKUP(C87,Belimo!A:B,2,FALSE)</f>
        <v>371</v>
      </c>
      <c r="F87" s="43">
        <f>VLOOKUP($A$82,Belimo!A:B,2,FALSE)</f>
        <v>147</v>
      </c>
      <c r="G87" s="24">
        <f t="shared" si="9"/>
        <v>518</v>
      </c>
      <c r="H87" s="22">
        <f t="shared" si="8"/>
        <v>41947.64</v>
      </c>
    </row>
    <row r="88" spans="1:8" ht="15" customHeight="1" x14ac:dyDescent="0.3">
      <c r="A88" s="459"/>
      <c r="B88" s="423"/>
      <c r="C88" s="23" t="s">
        <v>355</v>
      </c>
      <c r="D88" s="29" t="s">
        <v>356</v>
      </c>
      <c r="E88" s="43">
        <f>VLOOKUP(C88,Belimo!A:B,2,FALSE)</f>
        <v>341</v>
      </c>
      <c r="F88" s="43">
        <f>VLOOKUP($A$82,Belimo!A:B,2,FALSE)</f>
        <v>147</v>
      </c>
      <c r="G88" s="24">
        <f t="shared" si="9"/>
        <v>488</v>
      </c>
      <c r="H88" s="22">
        <f t="shared" si="8"/>
        <v>39518.240000000005</v>
      </c>
    </row>
    <row r="89" spans="1:8" ht="15" customHeight="1" x14ac:dyDescent="0.3">
      <c r="A89" s="459"/>
      <c r="B89" s="423"/>
      <c r="C89" s="23" t="s">
        <v>357</v>
      </c>
      <c r="D89" s="29" t="s">
        <v>358</v>
      </c>
      <c r="E89" s="43">
        <f>VLOOKUP(C89,Belimo!A:B,2,FALSE)</f>
        <v>341</v>
      </c>
      <c r="F89" s="43">
        <f>VLOOKUP($A$82,Belimo!A:B,2,FALSE)</f>
        <v>147</v>
      </c>
      <c r="G89" s="24">
        <f t="shared" si="9"/>
        <v>488</v>
      </c>
      <c r="H89" s="22">
        <f t="shared" si="8"/>
        <v>39518.240000000005</v>
      </c>
    </row>
    <row r="90" spans="1:8" ht="30" x14ac:dyDescent="0.3">
      <c r="A90" s="459"/>
      <c r="B90" s="423"/>
      <c r="C90" s="23" t="s">
        <v>351</v>
      </c>
      <c r="D90" s="29" t="s">
        <v>352</v>
      </c>
      <c r="E90" s="43">
        <f>VLOOKUP(C90,Belimo!A:B,2,FALSE)</f>
        <v>414</v>
      </c>
      <c r="F90" s="43">
        <f>VLOOKUP($A$82,Belimo!A:B,2,FALSE)</f>
        <v>147</v>
      </c>
      <c r="G90" s="24">
        <f t="shared" si="9"/>
        <v>561</v>
      </c>
      <c r="H90" s="22">
        <f t="shared" si="8"/>
        <v>45429.78</v>
      </c>
    </row>
    <row r="91" spans="1:8" ht="30" x14ac:dyDescent="0.3">
      <c r="A91" s="459"/>
      <c r="B91" s="423"/>
      <c r="C91" s="23" t="s">
        <v>353</v>
      </c>
      <c r="D91" s="29" t="s">
        <v>354</v>
      </c>
      <c r="E91" s="43">
        <f>VLOOKUP(C91,Belimo!A:B,2,FALSE)</f>
        <v>414</v>
      </c>
      <c r="F91" s="43">
        <f>VLOOKUP($A$82,Belimo!A:B,2,FALSE)</f>
        <v>147</v>
      </c>
      <c r="G91" s="24">
        <f t="shared" si="9"/>
        <v>561</v>
      </c>
      <c r="H91" s="22">
        <f t="shared" si="8"/>
        <v>45429.78</v>
      </c>
    </row>
    <row r="92" spans="1:8" ht="30" x14ac:dyDescent="0.3">
      <c r="A92" s="459"/>
      <c r="B92" s="423"/>
      <c r="C92" s="23" t="s">
        <v>359</v>
      </c>
      <c r="D92" s="29" t="s">
        <v>360</v>
      </c>
      <c r="E92" s="43">
        <f>VLOOKUP(C92,Belimo!A:B,2,FALSE)</f>
        <v>378</v>
      </c>
      <c r="F92" s="43">
        <f>VLOOKUP($A$82,Belimo!A:B,2,FALSE)</f>
        <v>147</v>
      </c>
      <c r="G92" s="24">
        <f t="shared" si="9"/>
        <v>525</v>
      </c>
      <c r="H92" s="22">
        <f t="shared" si="8"/>
        <v>42514.5</v>
      </c>
    </row>
    <row r="93" spans="1:8" ht="30" x14ac:dyDescent="0.3">
      <c r="A93" s="459"/>
      <c r="B93" s="423"/>
      <c r="C93" s="23" t="s">
        <v>361</v>
      </c>
      <c r="D93" s="29" t="s">
        <v>362</v>
      </c>
      <c r="E93" s="43">
        <f>VLOOKUP(C93,Belimo!A:B,2,FALSE)</f>
        <v>378</v>
      </c>
      <c r="F93" s="43">
        <f>VLOOKUP($A$82,Belimo!A:B,2,FALSE)</f>
        <v>147</v>
      </c>
      <c r="G93" s="24">
        <f t="shared" si="9"/>
        <v>525</v>
      </c>
      <c r="H93" s="22">
        <f t="shared" si="8"/>
        <v>42514.5</v>
      </c>
    </row>
    <row r="94" spans="1:8" ht="15" customHeight="1" x14ac:dyDescent="0.3">
      <c r="A94" s="412" t="s">
        <v>962</v>
      </c>
      <c r="B94" s="413"/>
      <c r="C94" s="413"/>
      <c r="D94" s="413"/>
      <c r="E94" s="413"/>
      <c r="F94" s="413"/>
      <c r="G94" s="413"/>
      <c r="H94" s="414"/>
    </row>
    <row r="95" spans="1:8" ht="15" customHeight="1" x14ac:dyDescent="0.3">
      <c r="A95" s="421" t="s">
        <v>590</v>
      </c>
      <c r="B95" s="419" t="s">
        <v>371</v>
      </c>
      <c r="C95" s="136" t="s">
        <v>916</v>
      </c>
      <c r="D95" s="29" t="s">
        <v>381</v>
      </c>
      <c r="E95" s="43">
        <f>VLOOKUP(C95,Belimo!A:B,2,FALSE)</f>
        <v>212</v>
      </c>
      <c r="F95" s="43">
        <f>VLOOKUP("R2040-16-S3",Belimo!A:B,2,FALSE)</f>
        <v>190</v>
      </c>
      <c r="G95" s="24">
        <f t="shared" ref="G95:G107" si="10">E95+F95</f>
        <v>402</v>
      </c>
      <c r="H95" s="22">
        <f t="shared" si="8"/>
        <v>32553.960000000003</v>
      </c>
    </row>
    <row r="96" spans="1:8" ht="15" customHeight="1" x14ac:dyDescent="0.3">
      <c r="A96" s="421"/>
      <c r="B96" s="419"/>
      <c r="C96" s="136" t="s">
        <v>333</v>
      </c>
      <c r="D96" s="29" t="s">
        <v>251</v>
      </c>
      <c r="E96" s="43">
        <f>VLOOKUP(C96,Belimo!A:B,2,FALSE)</f>
        <v>212</v>
      </c>
      <c r="F96" s="43">
        <f>VLOOKUP("R2040-16-S3",Belimo!A:B,2,FALSE)</f>
        <v>190</v>
      </c>
      <c r="G96" s="24">
        <f t="shared" si="10"/>
        <v>402</v>
      </c>
      <c r="H96" s="22">
        <f t="shared" si="8"/>
        <v>32553.960000000003</v>
      </c>
    </row>
    <row r="97" spans="1:8" ht="15" customHeight="1" x14ac:dyDescent="0.3">
      <c r="A97" s="424"/>
      <c r="B97" s="425"/>
      <c r="C97" s="136" t="s">
        <v>329</v>
      </c>
      <c r="D97" s="29" t="s">
        <v>381</v>
      </c>
      <c r="E97" s="43">
        <f>VLOOKUP(C97,Belimo!A:B,2,FALSE)</f>
        <v>193</v>
      </c>
      <c r="F97" s="43">
        <f>VLOOKUP("R2040-16-S3",Belimo!A:B,2,FALSE)</f>
        <v>190</v>
      </c>
      <c r="G97" s="24">
        <f t="shared" si="10"/>
        <v>383</v>
      </c>
      <c r="H97" s="22">
        <f t="shared" si="8"/>
        <v>31015.34</v>
      </c>
    </row>
    <row r="98" spans="1:8" ht="15" customHeight="1" x14ac:dyDescent="0.3">
      <c r="A98" s="424"/>
      <c r="B98" s="425"/>
      <c r="C98" s="136" t="s">
        <v>334</v>
      </c>
      <c r="D98" s="29" t="s">
        <v>251</v>
      </c>
      <c r="E98" s="43">
        <f>VLOOKUP(C98,Belimo!A:B,2,FALSE)</f>
        <v>193</v>
      </c>
      <c r="F98" s="43">
        <f>VLOOKUP("R2040-16-S3",Belimo!A:B,2,FALSE)</f>
        <v>190</v>
      </c>
      <c r="G98" s="24">
        <f t="shared" si="10"/>
        <v>383</v>
      </c>
      <c r="H98" s="22">
        <f t="shared" si="8"/>
        <v>31015.34</v>
      </c>
    </row>
    <row r="99" spans="1:8" ht="15" customHeight="1" x14ac:dyDescent="0.3">
      <c r="A99" s="424"/>
      <c r="B99" s="425"/>
      <c r="C99" s="136" t="s">
        <v>330</v>
      </c>
      <c r="D99" s="29" t="s">
        <v>331</v>
      </c>
      <c r="E99" s="43">
        <f>VLOOKUP(C99,Belimo!A:B,2,FALSE)</f>
        <v>239</v>
      </c>
      <c r="F99" s="43">
        <f>VLOOKUP("R2040-16-S3",Belimo!A:B,2,FALSE)</f>
        <v>190</v>
      </c>
      <c r="G99" s="24">
        <f t="shared" si="10"/>
        <v>429</v>
      </c>
      <c r="H99" s="22">
        <f t="shared" si="8"/>
        <v>34740.42</v>
      </c>
    </row>
    <row r="100" spans="1:8" ht="15" customHeight="1" x14ac:dyDescent="0.3">
      <c r="A100" s="424"/>
      <c r="B100" s="425"/>
      <c r="C100" s="136" t="s">
        <v>335</v>
      </c>
      <c r="D100" s="29" t="s">
        <v>336</v>
      </c>
      <c r="E100" s="43">
        <f>VLOOKUP(C100,Belimo!A:B,2,FALSE)</f>
        <v>239</v>
      </c>
      <c r="F100" s="43">
        <f>VLOOKUP("R2040-16-S3",Belimo!A:B,2,FALSE)</f>
        <v>190</v>
      </c>
      <c r="G100" s="24">
        <f t="shared" si="10"/>
        <v>429</v>
      </c>
      <c r="H100" s="22">
        <f t="shared" si="8"/>
        <v>34740.42</v>
      </c>
    </row>
    <row r="101" spans="1:8" ht="15" customHeight="1" x14ac:dyDescent="0.3">
      <c r="A101" s="424"/>
      <c r="B101" s="425"/>
      <c r="C101" s="136" t="s">
        <v>332</v>
      </c>
      <c r="D101" s="29" t="s">
        <v>331</v>
      </c>
      <c r="E101" s="43">
        <f>VLOOKUP(C101,Belimo!A:B,2,FALSE)</f>
        <v>237</v>
      </c>
      <c r="F101" s="43">
        <f>VLOOKUP("R2040-16-S3",Belimo!A:B,2,FALSE)</f>
        <v>190</v>
      </c>
      <c r="G101" s="24">
        <f t="shared" si="10"/>
        <v>427</v>
      </c>
      <c r="H101" s="22">
        <f t="shared" si="8"/>
        <v>34578.46</v>
      </c>
    </row>
    <row r="102" spans="1:8" ht="15" customHeight="1" x14ac:dyDescent="0.3">
      <c r="A102" s="424"/>
      <c r="B102" s="425"/>
      <c r="C102" s="136" t="s">
        <v>347</v>
      </c>
      <c r="D102" s="29" t="s">
        <v>336</v>
      </c>
      <c r="E102" s="43">
        <f>VLOOKUP(C102,Belimo!A:B,2,FALSE)</f>
        <v>237</v>
      </c>
      <c r="F102" s="43">
        <f>VLOOKUP("R2040-16-S3",Belimo!A:B,2,FALSE)</f>
        <v>190</v>
      </c>
      <c r="G102" s="24">
        <f t="shared" si="10"/>
        <v>427</v>
      </c>
      <c r="H102" s="22">
        <f t="shared" si="8"/>
        <v>34578.46</v>
      </c>
    </row>
    <row r="103" spans="1:8" ht="15" customHeight="1" x14ac:dyDescent="0.3">
      <c r="A103" s="424"/>
      <c r="B103" s="425"/>
      <c r="C103" s="136" t="s">
        <v>337</v>
      </c>
      <c r="D103" s="29" t="s">
        <v>338</v>
      </c>
      <c r="E103" s="43">
        <f>VLOOKUP(C103,Belimo!A:B,2,FALSE)</f>
        <v>299</v>
      </c>
      <c r="F103" s="43">
        <f>VLOOKUP("R2040-16-S3",Belimo!A:B,2,FALSE)</f>
        <v>190</v>
      </c>
      <c r="G103" s="24">
        <f t="shared" si="10"/>
        <v>489</v>
      </c>
      <c r="H103" s="22">
        <f t="shared" si="8"/>
        <v>39599.22</v>
      </c>
    </row>
    <row r="104" spans="1:8" ht="15" customHeight="1" x14ac:dyDescent="0.3">
      <c r="A104" s="424"/>
      <c r="B104" s="425"/>
      <c r="C104" s="136" t="s">
        <v>339</v>
      </c>
      <c r="D104" s="29" t="s">
        <v>203</v>
      </c>
      <c r="E104" s="43">
        <f>VLOOKUP(C104,Belimo!A:B,2,FALSE)</f>
        <v>272</v>
      </c>
      <c r="F104" s="43">
        <f>VLOOKUP("R2040-16-S3",Belimo!A:B,2,FALSE)</f>
        <v>190</v>
      </c>
      <c r="G104" s="24">
        <f t="shared" si="10"/>
        <v>462</v>
      </c>
      <c r="H104" s="22">
        <f t="shared" si="8"/>
        <v>37412.76</v>
      </c>
    </row>
    <row r="105" spans="1:8" ht="15" customHeight="1" x14ac:dyDescent="0.3">
      <c r="A105" s="424"/>
      <c r="B105" s="425"/>
      <c r="C105" s="136" t="s">
        <v>340</v>
      </c>
      <c r="D105" s="29" t="s">
        <v>341</v>
      </c>
      <c r="E105" s="43">
        <f>VLOOKUP(C105,Belimo!A:B,2,FALSE)</f>
        <v>315</v>
      </c>
      <c r="F105" s="43">
        <f>VLOOKUP("R2040-16-S3",Belimo!A:B,2,FALSE)</f>
        <v>190</v>
      </c>
      <c r="G105" s="24">
        <f t="shared" si="10"/>
        <v>505</v>
      </c>
      <c r="H105" s="22">
        <f t="shared" si="8"/>
        <v>40894.9</v>
      </c>
    </row>
    <row r="106" spans="1:8" ht="30" x14ac:dyDescent="0.3">
      <c r="A106" s="424"/>
      <c r="B106" s="425"/>
      <c r="C106" s="136" t="s">
        <v>342</v>
      </c>
      <c r="D106" s="29" t="s">
        <v>343</v>
      </c>
      <c r="E106" s="43">
        <f>VLOOKUP(C106,Belimo!A:B,2,FALSE)</f>
        <v>367</v>
      </c>
      <c r="F106" s="43">
        <f>VLOOKUP("R2040-16-S3",Belimo!A:B,2,FALSE)</f>
        <v>190</v>
      </c>
      <c r="G106" s="24">
        <f t="shared" si="10"/>
        <v>557</v>
      </c>
      <c r="H106" s="22">
        <f t="shared" si="8"/>
        <v>45105.86</v>
      </c>
    </row>
    <row r="107" spans="1:8" ht="30" x14ac:dyDescent="0.3">
      <c r="A107" s="424"/>
      <c r="B107" s="425"/>
      <c r="C107" s="136" t="s">
        <v>344</v>
      </c>
      <c r="D107" s="29" t="s">
        <v>345</v>
      </c>
      <c r="E107" s="43">
        <f>VLOOKUP(C107,Belimo!A:B,2,FALSE)</f>
        <v>367</v>
      </c>
      <c r="F107" s="43">
        <f>VLOOKUP("R2040-16-S3",Belimo!A:B,2,FALSE)</f>
        <v>190</v>
      </c>
      <c r="G107" s="24">
        <f t="shared" si="10"/>
        <v>557</v>
      </c>
      <c r="H107" s="22">
        <f t="shared" si="8"/>
        <v>45105.86</v>
      </c>
    </row>
    <row r="108" spans="1:8" ht="15" customHeight="1" x14ac:dyDescent="0.3">
      <c r="A108" s="412" t="s">
        <v>963</v>
      </c>
      <c r="B108" s="413"/>
      <c r="C108" s="413"/>
      <c r="D108" s="413"/>
      <c r="E108" s="413"/>
      <c r="F108" s="413"/>
      <c r="G108" s="413"/>
      <c r="H108" s="414"/>
    </row>
    <row r="109" spans="1:8" ht="15" customHeight="1" x14ac:dyDescent="0.3">
      <c r="A109" s="291" t="s">
        <v>591</v>
      </c>
      <c r="B109" s="317">
        <v>31</v>
      </c>
      <c r="C109" s="136" t="s">
        <v>329</v>
      </c>
      <c r="D109" s="29" t="s">
        <v>382</v>
      </c>
      <c r="E109" s="43">
        <f>VLOOKUP(C109,Belimo!A:B,2,FALSE)</f>
        <v>193</v>
      </c>
      <c r="F109" s="43">
        <f>VLOOKUP($A$109,Belimo!A:B,2,FALSE)</f>
        <v>179</v>
      </c>
      <c r="G109" s="24">
        <f t="shared" ref="G109:G120" si="11">E109+F109</f>
        <v>372</v>
      </c>
      <c r="H109" s="22">
        <f t="shared" si="8"/>
        <v>30124.560000000001</v>
      </c>
    </row>
    <row r="110" spans="1:8" ht="15" customHeight="1" x14ac:dyDescent="0.3">
      <c r="A110" s="291"/>
      <c r="B110" s="317"/>
      <c r="C110" s="136" t="s">
        <v>334</v>
      </c>
      <c r="D110" s="29" t="s">
        <v>253</v>
      </c>
      <c r="E110" s="43">
        <f>VLOOKUP(C110,Belimo!A:B,2,FALSE)</f>
        <v>193</v>
      </c>
      <c r="F110" s="43">
        <f>VLOOKUP($A$109,Belimo!A:B,2,FALSE)</f>
        <v>179</v>
      </c>
      <c r="G110" s="24">
        <f t="shared" si="11"/>
        <v>372</v>
      </c>
      <c r="H110" s="22">
        <f t="shared" si="8"/>
        <v>30124.560000000001</v>
      </c>
    </row>
    <row r="111" spans="1:8" ht="15" customHeight="1" x14ac:dyDescent="0.3">
      <c r="A111" s="291"/>
      <c r="B111" s="317"/>
      <c r="C111" s="136" t="s">
        <v>332</v>
      </c>
      <c r="D111" s="29" t="s">
        <v>346</v>
      </c>
      <c r="E111" s="43">
        <f>VLOOKUP(C111,Belimo!A:B,2,FALSE)</f>
        <v>237</v>
      </c>
      <c r="F111" s="43">
        <f>VLOOKUP($A$109,Belimo!A:B,2,FALSE)</f>
        <v>179</v>
      </c>
      <c r="G111" s="24">
        <f t="shared" si="11"/>
        <v>416</v>
      </c>
      <c r="H111" s="22">
        <f t="shared" si="8"/>
        <v>33687.68</v>
      </c>
    </row>
    <row r="112" spans="1:8" ht="15" customHeight="1" x14ac:dyDescent="0.3">
      <c r="A112" s="291"/>
      <c r="B112" s="317"/>
      <c r="C112" s="136" t="s">
        <v>347</v>
      </c>
      <c r="D112" s="29" t="s">
        <v>348</v>
      </c>
      <c r="E112" s="43">
        <f>VLOOKUP(C112,Belimo!A:B,2,FALSE)</f>
        <v>237</v>
      </c>
      <c r="F112" s="43">
        <f>VLOOKUP($A$109,Belimo!A:B,2,FALSE)</f>
        <v>179</v>
      </c>
      <c r="G112" s="24">
        <f t="shared" si="11"/>
        <v>416</v>
      </c>
      <c r="H112" s="22">
        <f t="shared" si="8"/>
        <v>33687.68</v>
      </c>
    </row>
    <row r="113" spans="1:8" ht="15" customHeight="1" x14ac:dyDescent="0.3">
      <c r="A113" s="291"/>
      <c r="B113" s="317"/>
      <c r="C113" s="136" t="s">
        <v>349</v>
      </c>
      <c r="D113" s="29" t="s">
        <v>917</v>
      </c>
      <c r="E113" s="43">
        <f>VLOOKUP(C113,Belimo!A:B,2,FALSE)</f>
        <v>371</v>
      </c>
      <c r="F113" s="43">
        <f>VLOOKUP($A$109,Belimo!A:B,2,FALSE)</f>
        <v>179</v>
      </c>
      <c r="G113" s="24">
        <f t="shared" si="11"/>
        <v>550</v>
      </c>
      <c r="H113" s="22">
        <f t="shared" si="8"/>
        <v>44539</v>
      </c>
    </row>
    <row r="114" spans="1:8" ht="15" customHeight="1" x14ac:dyDescent="0.3">
      <c r="A114" s="291"/>
      <c r="B114" s="317"/>
      <c r="C114" s="136" t="s">
        <v>350</v>
      </c>
      <c r="D114" s="29" t="s">
        <v>918</v>
      </c>
      <c r="E114" s="43">
        <f>VLOOKUP(C114,Belimo!A:B,2,FALSE)</f>
        <v>371</v>
      </c>
      <c r="F114" s="43">
        <f>VLOOKUP($A$109,Belimo!A:B,2,FALSE)</f>
        <v>179</v>
      </c>
      <c r="G114" s="24">
        <f t="shared" si="11"/>
        <v>550</v>
      </c>
      <c r="H114" s="22">
        <f t="shared" si="8"/>
        <v>44539</v>
      </c>
    </row>
    <row r="115" spans="1:8" ht="15" customHeight="1" x14ac:dyDescent="0.3">
      <c r="A115" s="291"/>
      <c r="B115" s="317"/>
      <c r="C115" s="136" t="s">
        <v>355</v>
      </c>
      <c r="D115" s="29" t="s">
        <v>356</v>
      </c>
      <c r="E115" s="43">
        <f>VLOOKUP(C115,Belimo!A:B,2,FALSE)</f>
        <v>341</v>
      </c>
      <c r="F115" s="43">
        <f>VLOOKUP($A$109,Belimo!A:B,2,FALSE)</f>
        <v>179</v>
      </c>
      <c r="G115" s="24">
        <f t="shared" si="11"/>
        <v>520</v>
      </c>
      <c r="H115" s="22">
        <f t="shared" si="8"/>
        <v>42109.599999999999</v>
      </c>
    </row>
    <row r="116" spans="1:8" ht="15" customHeight="1" x14ac:dyDescent="0.3">
      <c r="A116" s="291"/>
      <c r="B116" s="317"/>
      <c r="C116" s="136" t="s">
        <v>357</v>
      </c>
      <c r="D116" s="29" t="s">
        <v>358</v>
      </c>
      <c r="E116" s="43">
        <f>VLOOKUP(C116,Belimo!A:B,2,FALSE)</f>
        <v>341</v>
      </c>
      <c r="F116" s="43">
        <f>VLOOKUP($A$109,Belimo!A:B,2,FALSE)</f>
        <v>179</v>
      </c>
      <c r="G116" s="24">
        <f t="shared" si="11"/>
        <v>520</v>
      </c>
      <c r="H116" s="22">
        <f t="shared" si="8"/>
        <v>42109.599999999999</v>
      </c>
    </row>
    <row r="117" spans="1:8" ht="30" x14ac:dyDescent="0.3">
      <c r="A117" s="291"/>
      <c r="B117" s="317"/>
      <c r="C117" s="136" t="s">
        <v>351</v>
      </c>
      <c r="D117" s="29" t="s">
        <v>352</v>
      </c>
      <c r="E117" s="43">
        <f>VLOOKUP(C117,Belimo!A:B,2,FALSE)</f>
        <v>414</v>
      </c>
      <c r="F117" s="43">
        <f>VLOOKUP($A$109,Belimo!A:B,2,FALSE)</f>
        <v>179</v>
      </c>
      <c r="G117" s="24">
        <f t="shared" si="11"/>
        <v>593</v>
      </c>
      <c r="H117" s="22">
        <f t="shared" si="8"/>
        <v>48021.14</v>
      </c>
    </row>
    <row r="118" spans="1:8" ht="30" x14ac:dyDescent="0.3">
      <c r="A118" s="291"/>
      <c r="B118" s="317"/>
      <c r="C118" s="136" t="s">
        <v>353</v>
      </c>
      <c r="D118" s="29" t="s">
        <v>354</v>
      </c>
      <c r="E118" s="43">
        <f>VLOOKUP(C118,Belimo!A:B,2,FALSE)</f>
        <v>414</v>
      </c>
      <c r="F118" s="43">
        <f>VLOOKUP($A$109,Belimo!A:B,2,FALSE)</f>
        <v>179</v>
      </c>
      <c r="G118" s="24">
        <f t="shared" si="11"/>
        <v>593</v>
      </c>
      <c r="H118" s="22">
        <f t="shared" si="8"/>
        <v>48021.14</v>
      </c>
    </row>
    <row r="119" spans="1:8" ht="30" x14ac:dyDescent="0.3">
      <c r="A119" s="291"/>
      <c r="B119" s="317"/>
      <c r="C119" s="136" t="s">
        <v>359</v>
      </c>
      <c r="D119" s="29" t="s">
        <v>360</v>
      </c>
      <c r="E119" s="43">
        <f>VLOOKUP(C119,Belimo!A:B,2,FALSE)</f>
        <v>378</v>
      </c>
      <c r="F119" s="43">
        <f>VLOOKUP($A$109,Belimo!A:B,2,FALSE)</f>
        <v>179</v>
      </c>
      <c r="G119" s="24">
        <f t="shared" si="11"/>
        <v>557</v>
      </c>
      <c r="H119" s="22">
        <f t="shared" si="8"/>
        <v>45105.86</v>
      </c>
    </row>
    <row r="120" spans="1:8" ht="30" x14ac:dyDescent="0.3">
      <c r="A120" s="291"/>
      <c r="B120" s="317"/>
      <c r="C120" s="136" t="s">
        <v>361</v>
      </c>
      <c r="D120" s="29" t="s">
        <v>362</v>
      </c>
      <c r="E120" s="43">
        <f>VLOOKUP(C120,Belimo!A:B,2,FALSE)</f>
        <v>378</v>
      </c>
      <c r="F120" s="43">
        <f>VLOOKUP($A$109,Belimo!A:B,2,FALSE)</f>
        <v>179</v>
      </c>
      <c r="G120" s="24">
        <f t="shared" si="11"/>
        <v>557</v>
      </c>
      <c r="H120" s="22">
        <f t="shared" si="8"/>
        <v>45105.86</v>
      </c>
    </row>
    <row r="121" spans="1:8" ht="15" customHeight="1" x14ac:dyDescent="0.3">
      <c r="A121" s="412" t="s">
        <v>964</v>
      </c>
      <c r="B121" s="413"/>
      <c r="C121" s="413"/>
      <c r="D121" s="413"/>
      <c r="E121" s="413"/>
      <c r="F121" s="413"/>
      <c r="G121" s="413"/>
      <c r="H121" s="414"/>
    </row>
    <row r="122" spans="1:8" ht="15" customHeight="1" x14ac:dyDescent="0.3">
      <c r="A122" s="421" t="s">
        <v>592</v>
      </c>
      <c r="B122" s="419" t="s">
        <v>372</v>
      </c>
      <c r="C122" s="23" t="s">
        <v>364</v>
      </c>
      <c r="D122" s="29" t="s">
        <v>241</v>
      </c>
      <c r="E122" s="43">
        <f>VLOOKUP(C122,Belimo!A:B,2,FALSE)</f>
        <v>220</v>
      </c>
      <c r="F122" s="43">
        <f>VLOOKUP("R2050-25-S4",Belimo!A:B,2,FALSE)</f>
        <v>248</v>
      </c>
      <c r="G122" s="24">
        <f t="shared" ref="G122:G130" si="12">E122+F122</f>
        <v>468</v>
      </c>
      <c r="H122" s="22">
        <f t="shared" si="8"/>
        <v>37898.639999999999</v>
      </c>
    </row>
    <row r="123" spans="1:8" ht="15" customHeight="1" x14ac:dyDescent="0.3">
      <c r="A123" s="421"/>
      <c r="B123" s="419"/>
      <c r="C123" s="41" t="s">
        <v>363</v>
      </c>
      <c r="D123" s="29" t="s">
        <v>252</v>
      </c>
      <c r="E123" s="43">
        <f>VLOOKUP(C123,Belimo!A:B,2,FALSE)</f>
        <v>220</v>
      </c>
      <c r="F123" s="43">
        <f>VLOOKUP("R2050-25-S4",Belimo!A:B,2,FALSE)</f>
        <v>248</v>
      </c>
      <c r="G123" s="24">
        <f t="shared" si="12"/>
        <v>468</v>
      </c>
      <c r="H123" s="22">
        <f t="shared" ref="H123:H186" si="13">$G$7*G123</f>
        <v>37898.639999999999</v>
      </c>
    </row>
    <row r="124" spans="1:8" ht="15" customHeight="1" x14ac:dyDescent="0.3">
      <c r="A124" s="421"/>
      <c r="B124" s="419"/>
      <c r="C124" s="23" t="s">
        <v>369</v>
      </c>
      <c r="D124" s="29" t="s">
        <v>202</v>
      </c>
      <c r="E124" s="43">
        <f>VLOOKUP(C124,Belimo!A:B,2,FALSE)</f>
        <v>297</v>
      </c>
      <c r="F124" s="43">
        <f>VLOOKUP("R2050-25-S4",Belimo!A:B,2,FALSE)</f>
        <v>248</v>
      </c>
      <c r="G124" s="24">
        <f t="shared" si="12"/>
        <v>545</v>
      </c>
      <c r="H124" s="22">
        <f t="shared" si="13"/>
        <v>44134.1</v>
      </c>
    </row>
    <row r="125" spans="1:8" ht="15" customHeight="1" x14ac:dyDescent="0.3">
      <c r="A125" s="421"/>
      <c r="B125" s="419"/>
      <c r="C125" s="23" t="s">
        <v>367</v>
      </c>
      <c r="D125" s="29" t="s">
        <v>368</v>
      </c>
      <c r="E125" s="43">
        <f>VLOOKUP(C125,Belimo!A:B,2,FALSE)</f>
        <v>264</v>
      </c>
      <c r="F125" s="43">
        <f>VLOOKUP("R2050-25-S4",Belimo!A:B,2,FALSE)</f>
        <v>248</v>
      </c>
      <c r="G125" s="24">
        <f t="shared" si="12"/>
        <v>512</v>
      </c>
      <c r="H125" s="22">
        <f t="shared" si="13"/>
        <v>41461.760000000002</v>
      </c>
    </row>
    <row r="126" spans="1:8" ht="15" customHeight="1" x14ac:dyDescent="0.3">
      <c r="A126" s="421"/>
      <c r="B126" s="419"/>
      <c r="C126" s="23" t="s">
        <v>365</v>
      </c>
      <c r="D126" s="29" t="s">
        <v>366</v>
      </c>
      <c r="E126" s="43">
        <f>VLOOKUP(C126,Belimo!A:B,2,FALSE)</f>
        <v>264</v>
      </c>
      <c r="F126" s="43">
        <f>VLOOKUP("R2050-25-S4",Belimo!A:B,2,FALSE)</f>
        <v>248</v>
      </c>
      <c r="G126" s="24">
        <f t="shared" si="12"/>
        <v>512</v>
      </c>
      <c r="H126" s="22">
        <f t="shared" si="13"/>
        <v>41461.760000000002</v>
      </c>
    </row>
    <row r="127" spans="1:8" ht="30" x14ac:dyDescent="0.3">
      <c r="A127" s="421"/>
      <c r="B127" s="419"/>
      <c r="C127" s="23" t="s">
        <v>370</v>
      </c>
      <c r="D127" s="29" t="s">
        <v>919</v>
      </c>
      <c r="E127" s="43">
        <f>VLOOKUP(C127,Belimo!A:B,2,FALSE)</f>
        <v>432</v>
      </c>
      <c r="F127" s="43">
        <f>VLOOKUP("R2050-25-S4",Belimo!A:B,2,FALSE)</f>
        <v>248</v>
      </c>
      <c r="G127" s="24">
        <f t="shared" si="12"/>
        <v>680</v>
      </c>
      <c r="H127" s="22">
        <f t="shared" si="13"/>
        <v>55066.400000000001</v>
      </c>
    </row>
    <row r="128" spans="1:8" ht="30" x14ac:dyDescent="0.3">
      <c r="A128" s="421"/>
      <c r="B128" s="419"/>
      <c r="C128" s="23" t="s">
        <v>1823</v>
      </c>
      <c r="D128" s="29" t="s">
        <v>920</v>
      </c>
      <c r="E128" s="43">
        <f>VLOOKUP(C128,Belimo!A:B,2,FALSE)</f>
        <v>432</v>
      </c>
      <c r="F128" s="43">
        <f>VLOOKUP("R2050-25-S4",Belimo!A:B,2,FALSE)</f>
        <v>248</v>
      </c>
      <c r="G128" s="24">
        <f t="shared" si="12"/>
        <v>680</v>
      </c>
      <c r="H128" s="22">
        <f t="shared" si="13"/>
        <v>55066.400000000001</v>
      </c>
    </row>
    <row r="129" spans="1:8" ht="30" x14ac:dyDescent="0.3">
      <c r="A129" s="421"/>
      <c r="B129" s="419"/>
      <c r="C129" s="23" t="s">
        <v>242</v>
      </c>
      <c r="D129" s="29" t="s">
        <v>243</v>
      </c>
      <c r="E129" s="43">
        <f>VLOOKUP(C129,Belimo!A:B,2,FALSE)</f>
        <v>476</v>
      </c>
      <c r="F129" s="43">
        <f>VLOOKUP("R2050-25-S4",Belimo!A:B,2,FALSE)</f>
        <v>248</v>
      </c>
      <c r="G129" s="24">
        <f t="shared" si="12"/>
        <v>724</v>
      </c>
      <c r="H129" s="22">
        <f t="shared" si="13"/>
        <v>58629.520000000004</v>
      </c>
    </row>
    <row r="130" spans="1:8" ht="30" x14ac:dyDescent="0.3">
      <c r="A130" s="421"/>
      <c r="B130" s="419"/>
      <c r="C130" s="23" t="s">
        <v>1825</v>
      </c>
      <c r="D130" s="29" t="s">
        <v>244</v>
      </c>
      <c r="E130" s="43">
        <f>VLOOKUP(C130,Belimo!A:B,2,FALSE)</f>
        <v>476</v>
      </c>
      <c r="F130" s="43">
        <f>VLOOKUP("R2050-25-S4",Belimo!A:B,2,FALSE)</f>
        <v>248</v>
      </c>
      <c r="G130" s="24">
        <f t="shared" si="12"/>
        <v>724</v>
      </c>
      <c r="H130" s="22">
        <f t="shared" si="13"/>
        <v>58629.520000000004</v>
      </c>
    </row>
    <row r="131" spans="1:8" ht="15" customHeight="1" x14ac:dyDescent="0.3">
      <c r="A131" s="412" t="s">
        <v>965</v>
      </c>
      <c r="B131" s="413"/>
      <c r="C131" s="413"/>
      <c r="D131" s="413"/>
      <c r="E131" s="413"/>
      <c r="F131" s="413"/>
      <c r="G131" s="413"/>
      <c r="H131" s="414"/>
    </row>
    <row r="132" spans="1:8" ht="15" customHeight="1" x14ac:dyDescent="0.3">
      <c r="A132" s="428" t="s">
        <v>593</v>
      </c>
      <c r="B132" s="427">
        <v>49</v>
      </c>
      <c r="C132" s="25" t="s">
        <v>364</v>
      </c>
      <c r="D132" s="39" t="s">
        <v>246</v>
      </c>
      <c r="E132" s="43">
        <f>VLOOKUP(C132,Belimo!A:B,2,FALSE)</f>
        <v>220</v>
      </c>
      <c r="F132" s="43">
        <f>VLOOKUP($A$132,Belimo!A:B,2,FALSE)</f>
        <v>236</v>
      </c>
      <c r="G132" s="24">
        <f t="shared" ref="G132:G143" si="14">E132+F132</f>
        <v>456</v>
      </c>
      <c r="H132" s="22">
        <f t="shared" si="13"/>
        <v>36926.880000000005</v>
      </c>
    </row>
    <row r="133" spans="1:8" ht="15" customHeight="1" x14ac:dyDescent="0.3">
      <c r="A133" s="428"/>
      <c r="B133" s="427"/>
      <c r="C133" s="40" t="s">
        <v>363</v>
      </c>
      <c r="D133" s="39" t="s">
        <v>245</v>
      </c>
      <c r="E133" s="43">
        <f>VLOOKUP(C133,Belimo!A:B,2,FALSE)</f>
        <v>220</v>
      </c>
      <c r="F133" s="43">
        <f>VLOOKUP($A$132,Belimo!A:B,2,FALSE)</f>
        <v>236</v>
      </c>
      <c r="G133" s="24">
        <f t="shared" si="14"/>
        <v>456</v>
      </c>
      <c r="H133" s="22">
        <f t="shared" si="13"/>
        <v>36926.880000000005</v>
      </c>
    </row>
    <row r="134" spans="1:8" ht="15" customHeight="1" x14ac:dyDescent="0.3">
      <c r="A134" s="428"/>
      <c r="B134" s="427"/>
      <c r="C134" s="25" t="s">
        <v>367</v>
      </c>
      <c r="D134" s="39" t="s">
        <v>43</v>
      </c>
      <c r="E134" s="43">
        <f>VLOOKUP(C134,Belimo!A:B,2,FALSE)</f>
        <v>264</v>
      </c>
      <c r="F134" s="43">
        <f>VLOOKUP($A$132,Belimo!A:B,2,FALSE)</f>
        <v>236</v>
      </c>
      <c r="G134" s="24">
        <f t="shared" si="14"/>
        <v>500</v>
      </c>
      <c r="H134" s="22">
        <f t="shared" si="13"/>
        <v>40490</v>
      </c>
    </row>
    <row r="135" spans="1:8" ht="15" customHeight="1" x14ac:dyDescent="0.3">
      <c r="A135" s="428"/>
      <c r="B135" s="427"/>
      <c r="C135" s="25" t="s">
        <v>365</v>
      </c>
      <c r="D135" s="39" t="s">
        <v>247</v>
      </c>
      <c r="E135" s="43">
        <f>VLOOKUP(C135,Belimo!A:B,2,FALSE)</f>
        <v>264</v>
      </c>
      <c r="F135" s="43">
        <f>VLOOKUP($A$132,Belimo!A:B,2,FALSE)</f>
        <v>236</v>
      </c>
      <c r="G135" s="24">
        <f t="shared" si="14"/>
        <v>500</v>
      </c>
      <c r="H135" s="22">
        <f t="shared" si="13"/>
        <v>40490</v>
      </c>
    </row>
    <row r="136" spans="1:8" ht="15" customHeight="1" x14ac:dyDescent="0.3">
      <c r="A136" s="428"/>
      <c r="B136" s="427"/>
      <c r="C136" s="25" t="s">
        <v>44</v>
      </c>
      <c r="D136" s="39" t="s">
        <v>45</v>
      </c>
      <c r="E136" s="43">
        <f>VLOOKUP(C136,Belimo!A:B,2,FALSE)</f>
        <v>428</v>
      </c>
      <c r="F136" s="43">
        <f>VLOOKUP($A$132,Belimo!A:B,2,FALSE)</f>
        <v>236</v>
      </c>
      <c r="G136" s="24">
        <f t="shared" si="14"/>
        <v>664</v>
      </c>
      <c r="H136" s="22">
        <f t="shared" si="13"/>
        <v>53770.720000000001</v>
      </c>
    </row>
    <row r="137" spans="1:8" ht="15" customHeight="1" x14ac:dyDescent="0.3">
      <c r="A137" s="428"/>
      <c r="B137" s="427"/>
      <c r="C137" s="25" t="s">
        <v>1818</v>
      </c>
      <c r="D137" s="39" t="s">
        <v>46</v>
      </c>
      <c r="E137" s="43">
        <f>VLOOKUP(C137,Belimo!A:B,2,FALSE)</f>
        <v>428</v>
      </c>
      <c r="F137" s="43">
        <f>VLOOKUP($A$132,Belimo!A:B,2,FALSE)</f>
        <v>236</v>
      </c>
      <c r="G137" s="24">
        <f t="shared" si="14"/>
        <v>664</v>
      </c>
      <c r="H137" s="22">
        <f t="shared" si="13"/>
        <v>53770.720000000001</v>
      </c>
    </row>
    <row r="138" spans="1:8" ht="15" customHeight="1" x14ac:dyDescent="0.3">
      <c r="A138" s="428"/>
      <c r="B138" s="427"/>
      <c r="C138" s="25" t="s">
        <v>530</v>
      </c>
      <c r="D138" s="39" t="s">
        <v>923</v>
      </c>
      <c r="E138" s="43">
        <f>VLOOKUP(C138,Belimo!A:B,2,FALSE)</f>
        <v>398</v>
      </c>
      <c r="F138" s="43">
        <f>VLOOKUP($A$132,Belimo!A:B,2,FALSE)</f>
        <v>236</v>
      </c>
      <c r="G138" s="24">
        <f t="shared" si="14"/>
        <v>634</v>
      </c>
      <c r="H138" s="22">
        <f t="shared" si="13"/>
        <v>51341.32</v>
      </c>
    </row>
    <row r="139" spans="1:8" ht="15" customHeight="1" x14ac:dyDescent="0.3">
      <c r="A139" s="428"/>
      <c r="B139" s="427"/>
      <c r="C139" s="25" t="s">
        <v>1820</v>
      </c>
      <c r="D139" s="39" t="s">
        <v>924</v>
      </c>
      <c r="E139" s="43">
        <f>VLOOKUP(C139,Belimo!A:B,2,FALSE)</f>
        <v>398</v>
      </c>
      <c r="F139" s="43">
        <f>VLOOKUP($A$132,Belimo!A:B,2,FALSE)</f>
        <v>236</v>
      </c>
      <c r="G139" s="24">
        <f t="shared" si="14"/>
        <v>634</v>
      </c>
      <c r="H139" s="22">
        <f t="shared" si="13"/>
        <v>51341.32</v>
      </c>
    </row>
    <row r="140" spans="1:8" ht="30" x14ac:dyDescent="0.3">
      <c r="A140" s="428"/>
      <c r="B140" s="427"/>
      <c r="C140" s="25" t="s">
        <v>47</v>
      </c>
      <c r="D140" s="39" t="s">
        <v>921</v>
      </c>
      <c r="E140" s="43">
        <f>VLOOKUP(C140,Belimo!A:B,2,FALSE)</f>
        <v>487</v>
      </c>
      <c r="F140" s="43">
        <f>VLOOKUP($A$132,Belimo!A:B,2,FALSE)</f>
        <v>236</v>
      </c>
      <c r="G140" s="24">
        <f t="shared" si="14"/>
        <v>723</v>
      </c>
      <c r="H140" s="22">
        <f t="shared" si="13"/>
        <v>58548.54</v>
      </c>
    </row>
    <row r="141" spans="1:8" ht="30" x14ac:dyDescent="0.3">
      <c r="A141" s="428"/>
      <c r="B141" s="427"/>
      <c r="C141" s="25" t="s">
        <v>1819</v>
      </c>
      <c r="D141" s="39" t="s">
        <v>922</v>
      </c>
      <c r="E141" s="43">
        <f>VLOOKUP(C141,Belimo!A:B,2,FALSE)</f>
        <v>487</v>
      </c>
      <c r="F141" s="43">
        <f>VLOOKUP($A$132,Belimo!A:B,2,FALSE)</f>
        <v>236</v>
      </c>
      <c r="G141" s="24">
        <f t="shared" si="14"/>
        <v>723</v>
      </c>
      <c r="H141" s="22">
        <f t="shared" si="13"/>
        <v>58548.54</v>
      </c>
    </row>
    <row r="142" spans="1:8" ht="30" x14ac:dyDescent="0.3">
      <c r="A142" s="428"/>
      <c r="B142" s="427"/>
      <c r="C142" s="25" t="s">
        <v>531</v>
      </c>
      <c r="D142" s="39" t="s">
        <v>532</v>
      </c>
      <c r="E142" s="43">
        <f>VLOOKUP(C142,Belimo!A:B,2,FALSE)</f>
        <v>449</v>
      </c>
      <c r="F142" s="43">
        <f>VLOOKUP($A$132,Belimo!A:B,2,FALSE)</f>
        <v>236</v>
      </c>
      <c r="G142" s="24">
        <f t="shared" si="14"/>
        <v>685</v>
      </c>
      <c r="H142" s="22">
        <f t="shared" si="13"/>
        <v>55471.3</v>
      </c>
    </row>
    <row r="143" spans="1:8" ht="30" x14ac:dyDescent="0.3">
      <c r="A143" s="428"/>
      <c r="B143" s="427"/>
      <c r="C143" s="25" t="s">
        <v>1821</v>
      </c>
      <c r="D143" s="37" t="s">
        <v>533</v>
      </c>
      <c r="E143" s="43">
        <f>VLOOKUP(C143,Belimo!A:B,2,FALSE)</f>
        <v>449</v>
      </c>
      <c r="F143" s="43">
        <f>VLOOKUP($A$132,Belimo!A:B,2,FALSE)</f>
        <v>236</v>
      </c>
      <c r="G143" s="24">
        <f t="shared" si="14"/>
        <v>685</v>
      </c>
      <c r="H143" s="22">
        <f t="shared" si="13"/>
        <v>55471.3</v>
      </c>
    </row>
    <row r="144" spans="1:8" ht="51.75" customHeight="1" x14ac:dyDescent="0.3">
      <c r="A144" s="299" t="s">
        <v>1523</v>
      </c>
      <c r="B144" s="300"/>
      <c r="C144" s="300"/>
      <c r="D144" s="300"/>
      <c r="E144" s="300"/>
      <c r="F144" s="300"/>
      <c r="G144" s="300"/>
      <c r="H144" s="318"/>
    </row>
    <row r="145" spans="1:8" ht="15" customHeight="1" x14ac:dyDescent="0.3">
      <c r="A145" s="412" t="s">
        <v>966</v>
      </c>
      <c r="B145" s="413"/>
      <c r="C145" s="413"/>
      <c r="D145" s="413"/>
      <c r="E145" s="413"/>
      <c r="F145" s="413"/>
      <c r="G145" s="413"/>
      <c r="H145" s="414"/>
    </row>
    <row r="146" spans="1:8" ht="15" customHeight="1" x14ac:dyDescent="0.3">
      <c r="A146" s="415" t="s">
        <v>1524</v>
      </c>
      <c r="B146" s="418" t="s">
        <v>1525</v>
      </c>
      <c r="C146" s="136" t="s">
        <v>597</v>
      </c>
      <c r="D146" s="29" t="s">
        <v>951</v>
      </c>
      <c r="E146" s="43">
        <f>VLOOKUP(C146,Belimo!A:B,2,FALSE)</f>
        <v>141</v>
      </c>
      <c r="F146" s="43">
        <f>VLOOKUP("R3015-P25-S1",Belimo!A:B,2,FALSE)</f>
        <v>136</v>
      </c>
      <c r="G146" s="24">
        <f>E146+F146</f>
        <v>277</v>
      </c>
      <c r="H146" s="22">
        <f t="shared" si="13"/>
        <v>22431.460000000003</v>
      </c>
    </row>
    <row r="147" spans="1:8" ht="15" customHeight="1" x14ac:dyDescent="0.3">
      <c r="A147" s="416"/>
      <c r="B147" s="419"/>
      <c r="C147" s="136" t="s">
        <v>598</v>
      </c>
      <c r="D147" s="29" t="s">
        <v>952</v>
      </c>
      <c r="E147" s="43">
        <f>VLOOKUP(C147,Belimo!A:B,2,FALSE)</f>
        <v>135</v>
      </c>
      <c r="F147" s="43">
        <f>VLOOKUP("R3015-P25-S1",Belimo!A:B,2,FALSE)</f>
        <v>136</v>
      </c>
      <c r="G147" s="24">
        <f t="shared" ref="G147:G156" si="15">E147+F147</f>
        <v>271</v>
      </c>
      <c r="H147" s="22">
        <f t="shared" si="13"/>
        <v>21945.58</v>
      </c>
    </row>
    <row r="148" spans="1:8" ht="15" customHeight="1" x14ac:dyDescent="0.3">
      <c r="A148" s="416"/>
      <c r="B148" s="419"/>
      <c r="C148" s="136" t="s">
        <v>639</v>
      </c>
      <c r="D148" s="29" t="s">
        <v>950</v>
      </c>
      <c r="E148" s="43">
        <f>VLOOKUP(C148,Belimo!A:B,2,FALSE)</f>
        <v>180</v>
      </c>
      <c r="F148" s="43">
        <f>VLOOKUP("R3015-P25-S1",Belimo!A:B,2,FALSE)</f>
        <v>136</v>
      </c>
      <c r="G148" s="24">
        <f t="shared" si="15"/>
        <v>316</v>
      </c>
      <c r="H148" s="22">
        <f t="shared" si="13"/>
        <v>25589.68</v>
      </c>
    </row>
    <row r="149" spans="1:8" ht="15" customHeight="1" x14ac:dyDescent="0.3">
      <c r="A149" s="416"/>
      <c r="B149" s="419"/>
      <c r="C149" s="136" t="s">
        <v>640</v>
      </c>
      <c r="D149" s="29" t="s">
        <v>641</v>
      </c>
      <c r="E149" s="43">
        <f>VLOOKUP(C149,Belimo!A:B,2,FALSE)</f>
        <v>162</v>
      </c>
      <c r="F149" s="43">
        <f>VLOOKUP("R3015-P25-S1",Belimo!A:B,2,FALSE)</f>
        <v>136</v>
      </c>
      <c r="G149" s="24">
        <f t="shared" si="15"/>
        <v>298</v>
      </c>
      <c r="H149" s="22">
        <f t="shared" si="13"/>
        <v>24132.04</v>
      </c>
    </row>
    <row r="150" spans="1:8" ht="15" customHeight="1" x14ac:dyDescent="0.3">
      <c r="A150" s="416"/>
      <c r="B150" s="419"/>
      <c r="C150" s="136" t="s">
        <v>643</v>
      </c>
      <c r="D150" s="29" t="s">
        <v>644</v>
      </c>
      <c r="E150" s="43">
        <f>VLOOKUP(C150,Belimo!A:B,2,FALSE)</f>
        <v>125</v>
      </c>
      <c r="F150" s="43">
        <f>VLOOKUP("R3015-P25-S1",Belimo!A:B,2,FALSE)</f>
        <v>136</v>
      </c>
      <c r="G150" s="24">
        <f t="shared" si="15"/>
        <v>261</v>
      </c>
      <c r="H150" s="22">
        <f t="shared" si="13"/>
        <v>21135.780000000002</v>
      </c>
    </row>
    <row r="151" spans="1:8" ht="15" customHeight="1" x14ac:dyDescent="0.3">
      <c r="A151" s="417"/>
      <c r="B151" s="417"/>
      <c r="C151" s="136" t="s">
        <v>542</v>
      </c>
      <c r="D151" s="29" t="s">
        <v>646</v>
      </c>
      <c r="E151" s="43">
        <f>VLOOKUP(C151,Belimo!A:B,2,FALSE)</f>
        <v>125</v>
      </c>
      <c r="F151" s="43">
        <f>VLOOKUP("R3015-P25-S1",Belimo!A:B,2,FALSE)</f>
        <v>136</v>
      </c>
      <c r="G151" s="24">
        <f t="shared" si="15"/>
        <v>261</v>
      </c>
      <c r="H151" s="22">
        <f t="shared" si="13"/>
        <v>21135.780000000002</v>
      </c>
    </row>
    <row r="152" spans="1:8" ht="15" customHeight="1" x14ac:dyDescent="0.3">
      <c r="A152" s="417"/>
      <c r="B152" s="417"/>
      <c r="C152" s="136" t="s">
        <v>467</v>
      </c>
      <c r="D152" s="29" t="s">
        <v>204</v>
      </c>
      <c r="E152" s="43">
        <f>VLOOKUP(C152,Belimo!A:B,2,FALSE)</f>
        <v>202</v>
      </c>
      <c r="F152" s="43">
        <f>VLOOKUP("R3015-P25-S1",Belimo!A:B,2,FALSE)</f>
        <v>136</v>
      </c>
      <c r="G152" s="24">
        <f t="shared" si="15"/>
        <v>338</v>
      </c>
      <c r="H152" s="22">
        <f t="shared" si="13"/>
        <v>27371.24</v>
      </c>
    </row>
    <row r="153" spans="1:8" ht="15" customHeight="1" x14ac:dyDescent="0.3">
      <c r="A153" s="417"/>
      <c r="B153" s="417"/>
      <c r="C153" s="136" t="s">
        <v>468</v>
      </c>
      <c r="D153" s="29" t="s">
        <v>642</v>
      </c>
      <c r="E153" s="43">
        <f>VLOOKUP(C153,Belimo!A:B,2,FALSE)</f>
        <v>245</v>
      </c>
      <c r="F153" s="43">
        <f>VLOOKUP("R3015-P25-S1",Belimo!A:B,2,FALSE)</f>
        <v>136</v>
      </c>
      <c r="G153" s="24">
        <f t="shared" si="15"/>
        <v>381</v>
      </c>
      <c r="H153" s="22">
        <f t="shared" si="13"/>
        <v>30853.38</v>
      </c>
    </row>
    <row r="154" spans="1:8" ht="15" customHeight="1" x14ac:dyDescent="0.3">
      <c r="A154" s="417"/>
      <c r="B154" s="417"/>
      <c r="C154" s="136" t="s">
        <v>231</v>
      </c>
      <c r="D154" s="29" t="s">
        <v>645</v>
      </c>
      <c r="E154" s="43">
        <f>VLOOKUP(C154,Belimo!A:B,2,FALSE)</f>
        <v>169</v>
      </c>
      <c r="F154" s="43">
        <f>VLOOKUP("R3015-P25-S1",Belimo!A:B,2,FALSE)</f>
        <v>136</v>
      </c>
      <c r="G154" s="24">
        <f t="shared" si="15"/>
        <v>305</v>
      </c>
      <c r="H154" s="22">
        <f t="shared" si="13"/>
        <v>24698.9</v>
      </c>
    </row>
    <row r="155" spans="1:8" ht="15" customHeight="1" x14ac:dyDescent="0.3">
      <c r="A155" s="417"/>
      <c r="B155" s="417"/>
      <c r="C155" s="136" t="s">
        <v>232</v>
      </c>
      <c r="D155" s="29" t="s">
        <v>647</v>
      </c>
      <c r="E155" s="43">
        <f>VLOOKUP(C155,Belimo!A:B,2,FALSE)</f>
        <v>169</v>
      </c>
      <c r="F155" s="43">
        <f>VLOOKUP("R3015-P25-S1",Belimo!A:B,2,FALSE)</f>
        <v>136</v>
      </c>
      <c r="G155" s="24">
        <f t="shared" si="15"/>
        <v>305</v>
      </c>
      <c r="H155" s="22">
        <f t="shared" si="13"/>
        <v>24698.9</v>
      </c>
    </row>
    <row r="156" spans="1:8" ht="15" customHeight="1" x14ac:dyDescent="0.3">
      <c r="A156" s="417"/>
      <c r="B156" s="417"/>
      <c r="C156" s="136" t="s">
        <v>648</v>
      </c>
      <c r="D156" s="29" t="s">
        <v>649</v>
      </c>
      <c r="E156" s="43">
        <f>VLOOKUP(C156,Belimo!A:B,2,FALSE)</f>
        <v>348</v>
      </c>
      <c r="F156" s="43">
        <f>VLOOKUP("R3015-P25-S1",Belimo!A:B,2,FALSE)</f>
        <v>136</v>
      </c>
      <c r="G156" s="24">
        <f t="shared" si="15"/>
        <v>484</v>
      </c>
      <c r="H156" s="22">
        <f t="shared" si="13"/>
        <v>39194.32</v>
      </c>
    </row>
    <row r="157" spans="1:8" ht="15" customHeight="1" x14ac:dyDescent="0.3">
      <c r="A157" s="412" t="s">
        <v>967</v>
      </c>
      <c r="B157" s="413"/>
      <c r="C157" s="413"/>
      <c r="D157" s="413"/>
      <c r="E157" s="413"/>
      <c r="F157" s="413"/>
      <c r="G157" s="413"/>
      <c r="H157" s="414"/>
    </row>
    <row r="158" spans="1:8" ht="15" customHeight="1" x14ac:dyDescent="0.3">
      <c r="A158" s="291" t="s">
        <v>214</v>
      </c>
      <c r="B158" s="317">
        <v>15</v>
      </c>
      <c r="C158" s="136" t="s">
        <v>597</v>
      </c>
      <c r="D158" s="29" t="s">
        <v>954</v>
      </c>
      <c r="E158" s="43">
        <f>VLOOKUP(C158,Belimo!A:B,2,FALSE)</f>
        <v>141</v>
      </c>
      <c r="F158" s="43">
        <f>VLOOKUP("R3015-S1",Belimo!A:B,2,FALSE)</f>
        <v>126</v>
      </c>
      <c r="G158" s="24">
        <f>E158+F158</f>
        <v>267</v>
      </c>
      <c r="H158" s="22">
        <f t="shared" si="13"/>
        <v>21621.66</v>
      </c>
    </row>
    <row r="159" spans="1:8" ht="15" customHeight="1" x14ac:dyDescent="0.3">
      <c r="A159" s="291"/>
      <c r="B159" s="317"/>
      <c r="C159" s="136" t="s">
        <v>598</v>
      </c>
      <c r="D159" s="29" t="s">
        <v>955</v>
      </c>
      <c r="E159" s="43">
        <f>VLOOKUP(C159,Belimo!A:B,2,FALSE)</f>
        <v>135</v>
      </c>
      <c r="F159" s="43">
        <f>VLOOKUP("R3015-S1",Belimo!A:B,2,FALSE)</f>
        <v>126</v>
      </c>
      <c r="G159" s="24">
        <f t="shared" ref="G159:G167" si="16">E159+F159</f>
        <v>261</v>
      </c>
      <c r="H159" s="22">
        <f t="shared" si="13"/>
        <v>21135.780000000002</v>
      </c>
    </row>
    <row r="160" spans="1:8" ht="15" customHeight="1" x14ac:dyDescent="0.3">
      <c r="A160" s="291"/>
      <c r="B160" s="317"/>
      <c r="C160" s="136" t="s">
        <v>237</v>
      </c>
      <c r="D160" s="29" t="s">
        <v>238</v>
      </c>
      <c r="E160" s="43">
        <f>VLOOKUP(C160,Belimo!A:B,2,FALSE)</f>
        <v>153</v>
      </c>
      <c r="F160" s="43">
        <f>VLOOKUP("R3015-S1",Belimo!A:B,2,FALSE)</f>
        <v>126</v>
      </c>
      <c r="G160" s="24">
        <f t="shared" si="16"/>
        <v>279</v>
      </c>
      <c r="H160" s="22">
        <f t="shared" si="13"/>
        <v>22593.420000000002</v>
      </c>
    </row>
    <row r="161" spans="1:8" ht="15" customHeight="1" x14ac:dyDescent="0.3">
      <c r="A161" s="291"/>
      <c r="B161" s="317"/>
      <c r="C161" s="136" t="s">
        <v>50</v>
      </c>
      <c r="D161" s="29" t="s">
        <v>51</v>
      </c>
      <c r="E161" s="43">
        <f>VLOOKUP(C161,Belimo!A:B,2,FALSE)</f>
        <v>153</v>
      </c>
      <c r="F161" s="43">
        <f>VLOOKUP("R3015-S1",Belimo!A:B,2,FALSE)</f>
        <v>126</v>
      </c>
      <c r="G161" s="24">
        <f t="shared" si="16"/>
        <v>279</v>
      </c>
      <c r="H161" s="22">
        <f t="shared" si="13"/>
        <v>22593.420000000002</v>
      </c>
    </row>
    <row r="162" spans="1:8" ht="15" customHeight="1" x14ac:dyDescent="0.3">
      <c r="A162" s="291"/>
      <c r="B162" s="317"/>
      <c r="C162" s="136" t="s">
        <v>231</v>
      </c>
      <c r="D162" s="29" t="s">
        <v>650</v>
      </c>
      <c r="E162" s="43">
        <f>VLOOKUP(C162,Belimo!A:B,2,FALSE)</f>
        <v>169</v>
      </c>
      <c r="F162" s="43">
        <f>VLOOKUP("R3015-S1",Belimo!A:B,2,FALSE)</f>
        <v>126</v>
      </c>
      <c r="G162" s="24">
        <f t="shared" si="16"/>
        <v>295</v>
      </c>
      <c r="H162" s="22">
        <f t="shared" si="13"/>
        <v>23889.100000000002</v>
      </c>
    </row>
    <row r="163" spans="1:8" ht="15" customHeight="1" x14ac:dyDescent="0.3">
      <c r="A163" s="291"/>
      <c r="B163" s="317"/>
      <c r="C163" s="136" t="s">
        <v>232</v>
      </c>
      <c r="D163" s="29" t="s">
        <v>651</v>
      </c>
      <c r="E163" s="43">
        <f>VLOOKUP(C163,Belimo!A:B,2,FALSE)</f>
        <v>169</v>
      </c>
      <c r="F163" s="43">
        <f>VLOOKUP("R3015-S1",Belimo!A:B,2,FALSE)</f>
        <v>126</v>
      </c>
      <c r="G163" s="24">
        <f t="shared" si="16"/>
        <v>295</v>
      </c>
      <c r="H163" s="22">
        <f t="shared" si="13"/>
        <v>23889.100000000002</v>
      </c>
    </row>
    <row r="164" spans="1:8" ht="15" customHeight="1" x14ac:dyDescent="0.3">
      <c r="A164" s="291"/>
      <c r="B164" s="317"/>
      <c r="C164" s="136" t="s">
        <v>233</v>
      </c>
      <c r="D164" s="29" t="s">
        <v>652</v>
      </c>
      <c r="E164" s="43">
        <f>VLOOKUP(C164,Belimo!A:B,2,FALSE)</f>
        <v>289</v>
      </c>
      <c r="F164" s="43">
        <f>VLOOKUP("R3015-S1",Belimo!A:B,2,FALSE)</f>
        <v>126</v>
      </c>
      <c r="G164" s="24">
        <f t="shared" si="16"/>
        <v>415</v>
      </c>
      <c r="H164" s="22">
        <f t="shared" si="13"/>
        <v>33606.700000000004</v>
      </c>
    </row>
    <row r="165" spans="1:8" ht="15" customHeight="1" x14ac:dyDescent="0.3">
      <c r="A165" s="291"/>
      <c r="B165" s="317"/>
      <c r="C165" s="136" t="s">
        <v>235</v>
      </c>
      <c r="D165" s="29" t="s">
        <v>654</v>
      </c>
      <c r="E165" s="43">
        <f>VLOOKUP(C165,Belimo!A:B,2,FALSE)</f>
        <v>271</v>
      </c>
      <c r="F165" s="43">
        <f>VLOOKUP("R3015-S1",Belimo!A:B,2,FALSE)</f>
        <v>126</v>
      </c>
      <c r="G165" s="24">
        <f t="shared" si="16"/>
        <v>397</v>
      </c>
      <c r="H165" s="22">
        <f t="shared" si="13"/>
        <v>32149.06</v>
      </c>
    </row>
    <row r="166" spans="1:8" ht="15" customHeight="1" x14ac:dyDescent="0.3">
      <c r="A166" s="291"/>
      <c r="B166" s="317"/>
      <c r="C166" s="136" t="s">
        <v>234</v>
      </c>
      <c r="D166" s="29" t="s">
        <v>653</v>
      </c>
      <c r="E166" s="43">
        <f>VLOOKUP(C166,Belimo!A:B,2,FALSE)</f>
        <v>321</v>
      </c>
      <c r="F166" s="43">
        <f>VLOOKUP("R3015-S1",Belimo!A:B,2,FALSE)</f>
        <v>126</v>
      </c>
      <c r="G166" s="24">
        <f t="shared" si="16"/>
        <v>447</v>
      </c>
      <c r="H166" s="22">
        <f t="shared" si="13"/>
        <v>36198.060000000005</v>
      </c>
    </row>
    <row r="167" spans="1:8" ht="15" customHeight="1" x14ac:dyDescent="0.3">
      <c r="A167" s="291"/>
      <c r="B167" s="317"/>
      <c r="C167" s="136" t="s">
        <v>236</v>
      </c>
      <c r="D167" s="29" t="s">
        <v>655</v>
      </c>
      <c r="E167" s="43">
        <f>VLOOKUP(C167,Belimo!A:B,2,FALSE)</f>
        <v>304</v>
      </c>
      <c r="F167" s="43">
        <f>VLOOKUP("R3015-S1",Belimo!A:B,2,FALSE)</f>
        <v>126</v>
      </c>
      <c r="G167" s="24">
        <f t="shared" si="16"/>
        <v>430</v>
      </c>
      <c r="H167" s="22">
        <f t="shared" si="13"/>
        <v>34821.4</v>
      </c>
    </row>
    <row r="168" spans="1:8" ht="15" customHeight="1" x14ac:dyDescent="0.3">
      <c r="A168" s="412" t="s">
        <v>968</v>
      </c>
      <c r="B168" s="413"/>
      <c r="C168" s="413"/>
      <c r="D168" s="413"/>
      <c r="E168" s="413"/>
      <c r="F168" s="413"/>
      <c r="G168" s="413"/>
      <c r="H168" s="414"/>
    </row>
    <row r="169" spans="1:8" ht="15" customHeight="1" x14ac:dyDescent="0.3">
      <c r="A169" s="415" t="s">
        <v>1526</v>
      </c>
      <c r="B169" s="418" t="s">
        <v>910</v>
      </c>
      <c r="C169" s="136" t="s">
        <v>237</v>
      </c>
      <c r="D169" s="29" t="s">
        <v>238</v>
      </c>
      <c r="E169" s="43">
        <f>VLOOKUP(C169,Belimo!A:B,2,FALSE)</f>
        <v>153</v>
      </c>
      <c r="F169" s="43">
        <f>VLOOKUP("R3020-4-S2",Belimo!A:B,2,FALSE)</f>
        <v>151</v>
      </c>
      <c r="G169" s="24">
        <f t="shared" ref="G169:G175" si="17">E169+F169</f>
        <v>304</v>
      </c>
      <c r="H169" s="22">
        <f t="shared" si="13"/>
        <v>24617.920000000002</v>
      </c>
    </row>
    <row r="170" spans="1:8" ht="15" customHeight="1" x14ac:dyDescent="0.3">
      <c r="A170" s="416"/>
      <c r="B170" s="419"/>
      <c r="C170" s="136" t="s">
        <v>50</v>
      </c>
      <c r="D170" s="29" t="s">
        <v>51</v>
      </c>
      <c r="E170" s="43">
        <f>VLOOKUP(C170,Belimo!A:B,2,FALSE)</f>
        <v>153</v>
      </c>
      <c r="F170" s="43">
        <f>VLOOKUP("R3020-4-S2",Belimo!A:B,2,FALSE)</f>
        <v>151</v>
      </c>
      <c r="G170" s="24">
        <f t="shared" si="17"/>
        <v>304</v>
      </c>
      <c r="H170" s="22">
        <f t="shared" si="13"/>
        <v>24617.920000000002</v>
      </c>
    </row>
    <row r="171" spans="1:8" ht="15" customHeight="1" x14ac:dyDescent="0.3">
      <c r="A171" s="416"/>
      <c r="B171" s="419"/>
      <c r="C171" s="136" t="s">
        <v>467</v>
      </c>
      <c r="D171" s="29" t="s">
        <v>204</v>
      </c>
      <c r="E171" s="43">
        <f>VLOOKUP(C171,Belimo!A:B,2,FALSE)</f>
        <v>202</v>
      </c>
      <c r="F171" s="43">
        <f>VLOOKUP("R3020-4-S2",Belimo!A:B,2,FALSE)</f>
        <v>151</v>
      </c>
      <c r="G171" s="24">
        <f t="shared" si="17"/>
        <v>353</v>
      </c>
      <c r="H171" s="22">
        <f t="shared" si="13"/>
        <v>28585.940000000002</v>
      </c>
    </row>
    <row r="172" spans="1:8" ht="15" customHeight="1" x14ac:dyDescent="0.3">
      <c r="A172" s="416"/>
      <c r="B172" s="419"/>
      <c r="C172" s="137" t="s">
        <v>468</v>
      </c>
      <c r="D172" s="135" t="s">
        <v>642</v>
      </c>
      <c r="E172" s="43">
        <f>VLOOKUP(C172,Belimo!A:B,2,FALSE)</f>
        <v>245</v>
      </c>
      <c r="F172" s="43">
        <f>VLOOKUP("R3020-4-S2",Belimo!A:B,2,FALSE)</f>
        <v>151</v>
      </c>
      <c r="G172" s="24">
        <f t="shared" si="17"/>
        <v>396</v>
      </c>
      <c r="H172" s="22">
        <f t="shared" si="13"/>
        <v>32068.080000000002</v>
      </c>
    </row>
    <row r="173" spans="1:8" ht="15" customHeight="1" x14ac:dyDescent="0.3">
      <c r="A173" s="416"/>
      <c r="B173" s="419"/>
      <c r="C173" s="136" t="s">
        <v>231</v>
      </c>
      <c r="D173" s="29" t="s">
        <v>650</v>
      </c>
      <c r="E173" s="43">
        <f>VLOOKUP(C173,Belimo!A:B,2,FALSE)</f>
        <v>169</v>
      </c>
      <c r="F173" s="43">
        <f>VLOOKUP("R3020-4-S2",Belimo!A:B,2,FALSE)</f>
        <v>151</v>
      </c>
      <c r="G173" s="24">
        <f t="shared" si="17"/>
        <v>320</v>
      </c>
      <c r="H173" s="22">
        <f t="shared" si="13"/>
        <v>25913.600000000002</v>
      </c>
    </row>
    <row r="174" spans="1:8" ht="15" customHeight="1" x14ac:dyDescent="0.3">
      <c r="A174" s="417"/>
      <c r="B174" s="417"/>
      <c r="C174" s="136" t="s">
        <v>232</v>
      </c>
      <c r="D174" s="29" t="s">
        <v>651</v>
      </c>
      <c r="E174" s="43">
        <f>VLOOKUP(C174,Belimo!A:B,2,FALSE)</f>
        <v>169</v>
      </c>
      <c r="F174" s="43">
        <f>VLOOKUP("R3020-4-S2",Belimo!A:B,2,FALSE)</f>
        <v>151</v>
      </c>
      <c r="G174" s="24">
        <f t="shared" si="17"/>
        <v>320</v>
      </c>
      <c r="H174" s="22">
        <f t="shared" si="13"/>
        <v>25913.600000000002</v>
      </c>
    </row>
    <row r="175" spans="1:8" ht="15" customHeight="1" x14ac:dyDescent="0.3">
      <c r="A175" s="417"/>
      <c r="B175" s="417"/>
      <c r="C175" s="136" t="s">
        <v>648</v>
      </c>
      <c r="D175" s="29" t="s">
        <v>649</v>
      </c>
      <c r="E175" s="43">
        <f>VLOOKUP(C175,Belimo!A:B,2,FALSE)</f>
        <v>348</v>
      </c>
      <c r="F175" s="43">
        <f>VLOOKUP("R3020-4-S2",Belimo!A:B,2,FALSE)</f>
        <v>151</v>
      </c>
      <c r="G175" s="24">
        <f t="shared" si="17"/>
        <v>499</v>
      </c>
      <c r="H175" s="22">
        <f t="shared" si="13"/>
        <v>40409.020000000004</v>
      </c>
    </row>
    <row r="176" spans="1:8" ht="15" customHeight="1" x14ac:dyDescent="0.3">
      <c r="A176" s="412" t="s">
        <v>969</v>
      </c>
      <c r="B176" s="413"/>
      <c r="C176" s="413"/>
      <c r="D176" s="413"/>
      <c r="E176" s="413"/>
      <c r="F176" s="413"/>
      <c r="G176" s="413"/>
      <c r="H176" s="414"/>
    </row>
    <row r="177" spans="1:8" ht="15" customHeight="1" x14ac:dyDescent="0.3">
      <c r="A177" s="422" t="s">
        <v>216</v>
      </c>
      <c r="B177" s="317">
        <v>32</v>
      </c>
      <c r="C177" s="136" t="s">
        <v>237</v>
      </c>
      <c r="D177" s="29" t="s">
        <v>238</v>
      </c>
      <c r="E177" s="43">
        <f>VLOOKUP(C177,Belimo!A:B,2,FALSE)</f>
        <v>153</v>
      </c>
      <c r="F177" s="43">
        <f>VLOOKUP("R3020-S2",Belimo!A:B,2,FALSE)</f>
        <v>141</v>
      </c>
      <c r="G177" s="24">
        <f t="shared" ref="G177:G184" si="18">E177+F177</f>
        <v>294</v>
      </c>
      <c r="H177" s="22">
        <f t="shared" si="13"/>
        <v>23808.120000000003</v>
      </c>
    </row>
    <row r="178" spans="1:8" ht="15" customHeight="1" x14ac:dyDescent="0.3">
      <c r="A178" s="422"/>
      <c r="B178" s="317"/>
      <c r="C178" s="136" t="s">
        <v>50</v>
      </c>
      <c r="D178" s="29" t="s">
        <v>51</v>
      </c>
      <c r="E178" s="43">
        <f>VLOOKUP(C178,Belimo!A:B,2,FALSE)</f>
        <v>153</v>
      </c>
      <c r="F178" s="43">
        <f>VLOOKUP("R3020-S2",Belimo!A:B,2,FALSE)</f>
        <v>141</v>
      </c>
      <c r="G178" s="24">
        <f t="shared" si="18"/>
        <v>294</v>
      </c>
      <c r="H178" s="22">
        <f t="shared" si="13"/>
        <v>23808.120000000003</v>
      </c>
    </row>
    <row r="179" spans="1:8" ht="15" customHeight="1" x14ac:dyDescent="0.3">
      <c r="A179" s="422"/>
      <c r="B179" s="317"/>
      <c r="C179" s="136" t="s">
        <v>231</v>
      </c>
      <c r="D179" s="29" t="s">
        <v>650</v>
      </c>
      <c r="E179" s="43">
        <f>VLOOKUP(C179,Belimo!A:B,2,FALSE)</f>
        <v>169</v>
      </c>
      <c r="F179" s="43">
        <f>VLOOKUP("R3020-S2",Belimo!A:B,2,FALSE)</f>
        <v>141</v>
      </c>
      <c r="G179" s="24">
        <f t="shared" si="18"/>
        <v>310</v>
      </c>
      <c r="H179" s="22">
        <f t="shared" si="13"/>
        <v>25103.800000000003</v>
      </c>
    </row>
    <row r="180" spans="1:8" x14ac:dyDescent="0.3">
      <c r="A180" s="422"/>
      <c r="B180" s="317"/>
      <c r="C180" s="136" t="s">
        <v>232</v>
      </c>
      <c r="D180" s="29" t="s">
        <v>651</v>
      </c>
      <c r="E180" s="43">
        <f>VLOOKUP(C180,Belimo!A:B,2,FALSE)</f>
        <v>169</v>
      </c>
      <c r="F180" s="43">
        <f>VLOOKUP("R3020-S2",Belimo!A:B,2,FALSE)</f>
        <v>141</v>
      </c>
      <c r="G180" s="24">
        <f t="shared" si="18"/>
        <v>310</v>
      </c>
      <c r="H180" s="22">
        <f t="shared" si="13"/>
        <v>25103.800000000003</v>
      </c>
    </row>
    <row r="181" spans="1:8" x14ac:dyDescent="0.3">
      <c r="A181" s="422"/>
      <c r="B181" s="317"/>
      <c r="C181" s="136" t="s">
        <v>233</v>
      </c>
      <c r="D181" s="29" t="s">
        <v>652</v>
      </c>
      <c r="E181" s="43">
        <f>VLOOKUP(C181,Belimo!A:B,2,FALSE)</f>
        <v>289</v>
      </c>
      <c r="F181" s="43">
        <f>VLOOKUP("R3020-S2",Belimo!A:B,2,FALSE)</f>
        <v>141</v>
      </c>
      <c r="G181" s="24">
        <f t="shared" si="18"/>
        <v>430</v>
      </c>
      <c r="H181" s="22">
        <f t="shared" si="13"/>
        <v>34821.4</v>
      </c>
    </row>
    <row r="182" spans="1:8" x14ac:dyDescent="0.3">
      <c r="A182" s="464"/>
      <c r="B182" s="464"/>
      <c r="C182" s="136" t="s">
        <v>235</v>
      </c>
      <c r="D182" s="29" t="s">
        <v>654</v>
      </c>
      <c r="E182" s="43">
        <f>VLOOKUP(C182,Belimo!A:B,2,FALSE)</f>
        <v>271</v>
      </c>
      <c r="F182" s="43">
        <f>VLOOKUP("R3020-S2",Belimo!A:B,2,FALSE)</f>
        <v>141</v>
      </c>
      <c r="G182" s="24">
        <f t="shared" si="18"/>
        <v>412</v>
      </c>
      <c r="H182" s="22">
        <f t="shared" si="13"/>
        <v>33363.760000000002</v>
      </c>
    </row>
    <row r="183" spans="1:8" ht="30" x14ac:dyDescent="0.3">
      <c r="A183" s="464"/>
      <c r="B183" s="464"/>
      <c r="C183" s="136" t="s">
        <v>234</v>
      </c>
      <c r="D183" s="29" t="s">
        <v>653</v>
      </c>
      <c r="E183" s="43">
        <f>VLOOKUP(C183,Belimo!A:B,2,FALSE)</f>
        <v>321</v>
      </c>
      <c r="F183" s="43">
        <f>VLOOKUP("R3020-S2",Belimo!A:B,2,FALSE)</f>
        <v>141</v>
      </c>
      <c r="G183" s="24">
        <f t="shared" si="18"/>
        <v>462</v>
      </c>
      <c r="H183" s="22">
        <f t="shared" si="13"/>
        <v>37412.76</v>
      </c>
    </row>
    <row r="184" spans="1:8" ht="30" x14ac:dyDescent="0.3">
      <c r="A184" s="464"/>
      <c r="B184" s="464"/>
      <c r="C184" s="136" t="s">
        <v>236</v>
      </c>
      <c r="D184" s="29" t="s">
        <v>655</v>
      </c>
      <c r="E184" s="43">
        <f>VLOOKUP(C184,Belimo!A:B,2,FALSE)</f>
        <v>304</v>
      </c>
      <c r="F184" s="43">
        <f>VLOOKUP("R3020-S2",Belimo!A:B,2,FALSE)</f>
        <v>141</v>
      </c>
      <c r="G184" s="24">
        <f t="shared" si="18"/>
        <v>445</v>
      </c>
      <c r="H184" s="22">
        <f t="shared" si="13"/>
        <v>36036.1</v>
      </c>
    </row>
    <row r="185" spans="1:8" ht="15" customHeight="1" x14ac:dyDescent="0.3">
      <c r="A185" s="412" t="s">
        <v>970</v>
      </c>
      <c r="B185" s="413"/>
      <c r="C185" s="413"/>
      <c r="D185" s="413"/>
      <c r="E185" s="413"/>
      <c r="F185" s="413"/>
      <c r="G185" s="413"/>
      <c r="H185" s="414"/>
    </row>
    <row r="186" spans="1:8" ht="15" customHeight="1" x14ac:dyDescent="0.3">
      <c r="A186" s="420" t="s">
        <v>1527</v>
      </c>
      <c r="B186" s="418" t="s">
        <v>911</v>
      </c>
      <c r="C186" s="136" t="s">
        <v>237</v>
      </c>
      <c r="D186" s="29" t="s">
        <v>238</v>
      </c>
      <c r="E186" s="43">
        <f>VLOOKUP(C186,Belimo!A:B,2,FALSE)</f>
        <v>153</v>
      </c>
      <c r="F186" s="43">
        <f>VLOOKUP("R3025-6P3-S2",Belimo!A:B,2,FALSE)</f>
        <v>190</v>
      </c>
      <c r="G186" s="24">
        <f t="shared" ref="G186:G192" si="19">E186+F186</f>
        <v>343</v>
      </c>
      <c r="H186" s="22">
        <f t="shared" si="13"/>
        <v>27776.140000000003</v>
      </c>
    </row>
    <row r="187" spans="1:8" ht="15" customHeight="1" x14ac:dyDescent="0.3">
      <c r="A187" s="421"/>
      <c r="B187" s="419"/>
      <c r="C187" s="136" t="s">
        <v>50</v>
      </c>
      <c r="D187" s="29" t="s">
        <v>51</v>
      </c>
      <c r="E187" s="43">
        <f>VLOOKUP(C187,Belimo!A:B,2,FALSE)</f>
        <v>153</v>
      </c>
      <c r="F187" s="43">
        <f>VLOOKUP("R3025-6P3-S2",Belimo!A:B,2,FALSE)</f>
        <v>190</v>
      </c>
      <c r="G187" s="24">
        <f t="shared" si="19"/>
        <v>343</v>
      </c>
      <c r="H187" s="22">
        <f t="shared" ref="H187:H233" si="20">$G$7*G187</f>
        <v>27776.140000000003</v>
      </c>
    </row>
    <row r="188" spans="1:8" ht="15" customHeight="1" x14ac:dyDescent="0.3">
      <c r="A188" s="421"/>
      <c r="B188" s="419"/>
      <c r="C188" s="136" t="s">
        <v>467</v>
      </c>
      <c r="D188" s="29" t="s">
        <v>204</v>
      </c>
      <c r="E188" s="43">
        <f>VLOOKUP(C188,Belimo!A:B,2,FALSE)</f>
        <v>202</v>
      </c>
      <c r="F188" s="43">
        <f>VLOOKUP("R3025-6P3-S2",Belimo!A:B,2,FALSE)</f>
        <v>190</v>
      </c>
      <c r="G188" s="24">
        <f t="shared" si="19"/>
        <v>392</v>
      </c>
      <c r="H188" s="22">
        <f t="shared" si="20"/>
        <v>31744.16</v>
      </c>
    </row>
    <row r="189" spans="1:8" ht="15" customHeight="1" x14ac:dyDescent="0.3">
      <c r="A189" s="421" t="s">
        <v>594</v>
      </c>
      <c r="B189" s="419">
        <v>10</v>
      </c>
      <c r="C189" s="137" t="s">
        <v>468</v>
      </c>
      <c r="D189" s="135" t="s">
        <v>642</v>
      </c>
      <c r="E189" s="43">
        <f>VLOOKUP(C189,Belimo!A:B,2,FALSE)</f>
        <v>245</v>
      </c>
      <c r="F189" s="43">
        <f>VLOOKUP("R3025-6P3-S2",Belimo!A:B,2,FALSE)</f>
        <v>190</v>
      </c>
      <c r="G189" s="24">
        <f t="shared" si="19"/>
        <v>435</v>
      </c>
      <c r="H189" s="22">
        <f t="shared" si="20"/>
        <v>35226.300000000003</v>
      </c>
    </row>
    <row r="190" spans="1:8" ht="15" customHeight="1" x14ac:dyDescent="0.3">
      <c r="A190" s="421"/>
      <c r="B190" s="419"/>
      <c r="C190" s="136" t="s">
        <v>231</v>
      </c>
      <c r="D190" s="29" t="s">
        <v>650</v>
      </c>
      <c r="E190" s="43">
        <f>VLOOKUP(C190,Belimo!A:B,2,FALSE)</f>
        <v>169</v>
      </c>
      <c r="F190" s="43">
        <f>VLOOKUP("R3025-6P3-S2",Belimo!A:B,2,FALSE)</f>
        <v>190</v>
      </c>
      <c r="G190" s="24">
        <f t="shared" si="19"/>
        <v>359</v>
      </c>
      <c r="H190" s="22">
        <f t="shared" si="20"/>
        <v>29071.82</v>
      </c>
    </row>
    <row r="191" spans="1:8" ht="15" customHeight="1" x14ac:dyDescent="0.3">
      <c r="A191" s="421"/>
      <c r="B191" s="419"/>
      <c r="C191" s="136" t="s">
        <v>232</v>
      </c>
      <c r="D191" s="29" t="s">
        <v>651</v>
      </c>
      <c r="E191" s="43">
        <f>VLOOKUP(C191,Belimo!A:B,2,FALSE)</f>
        <v>169</v>
      </c>
      <c r="F191" s="43">
        <f>VLOOKUP("R3025-6P3-S2",Belimo!A:B,2,FALSE)</f>
        <v>190</v>
      </c>
      <c r="G191" s="24">
        <f t="shared" si="19"/>
        <v>359</v>
      </c>
      <c r="H191" s="22">
        <f t="shared" si="20"/>
        <v>29071.82</v>
      </c>
    </row>
    <row r="192" spans="1:8" ht="15" customHeight="1" x14ac:dyDescent="0.3">
      <c r="A192" s="421"/>
      <c r="B192" s="419"/>
      <c r="C192" s="136" t="s">
        <v>648</v>
      </c>
      <c r="D192" s="29" t="s">
        <v>649</v>
      </c>
      <c r="E192" s="43">
        <f>VLOOKUP(C192,Belimo!A:B,2,FALSE)</f>
        <v>348</v>
      </c>
      <c r="F192" s="43">
        <f>VLOOKUP("R3025-6P3-S2",Belimo!A:B,2,FALSE)</f>
        <v>190</v>
      </c>
      <c r="G192" s="24">
        <f t="shared" si="19"/>
        <v>538</v>
      </c>
      <c r="H192" s="22">
        <f t="shared" si="20"/>
        <v>43567.240000000005</v>
      </c>
    </row>
    <row r="193" spans="1:8" ht="15" customHeight="1" x14ac:dyDescent="0.3">
      <c r="A193" s="412" t="s">
        <v>971</v>
      </c>
      <c r="B193" s="413"/>
      <c r="C193" s="413"/>
      <c r="D193" s="413"/>
      <c r="E193" s="413"/>
      <c r="F193" s="413"/>
      <c r="G193" s="413"/>
      <c r="H193" s="414"/>
    </row>
    <row r="194" spans="1:8" ht="15" customHeight="1" x14ac:dyDescent="0.3">
      <c r="A194" s="291" t="s">
        <v>218</v>
      </c>
      <c r="B194" s="317">
        <v>26</v>
      </c>
      <c r="C194" s="136" t="s">
        <v>237</v>
      </c>
      <c r="D194" s="29" t="s">
        <v>238</v>
      </c>
      <c r="E194" s="43">
        <f>VLOOKUP(C194,Belimo!A:B,2,FALSE)</f>
        <v>153</v>
      </c>
      <c r="F194" s="43">
        <f>VLOOKUP("R3025-S2",Belimo!A:B,2,FALSE)</f>
        <v>177</v>
      </c>
      <c r="G194" s="24">
        <f t="shared" ref="G194:G201" si="21">E194+F194</f>
        <v>330</v>
      </c>
      <c r="H194" s="22">
        <f t="shared" si="20"/>
        <v>26723.4</v>
      </c>
    </row>
    <row r="195" spans="1:8" ht="15" customHeight="1" x14ac:dyDescent="0.3">
      <c r="A195" s="291"/>
      <c r="B195" s="317"/>
      <c r="C195" s="136" t="s">
        <v>50</v>
      </c>
      <c r="D195" s="29" t="s">
        <v>51</v>
      </c>
      <c r="E195" s="43">
        <f>VLOOKUP(C195,Belimo!A:B,2,FALSE)</f>
        <v>153</v>
      </c>
      <c r="F195" s="43">
        <f>VLOOKUP("R3025-S2",Belimo!A:B,2,FALSE)</f>
        <v>177</v>
      </c>
      <c r="G195" s="24">
        <f t="shared" si="21"/>
        <v>330</v>
      </c>
      <c r="H195" s="22">
        <f t="shared" si="20"/>
        <v>26723.4</v>
      </c>
    </row>
    <row r="196" spans="1:8" ht="15" customHeight="1" x14ac:dyDescent="0.3">
      <c r="A196" s="291"/>
      <c r="B196" s="317"/>
      <c r="C196" s="136" t="s">
        <v>231</v>
      </c>
      <c r="D196" s="29" t="s">
        <v>650</v>
      </c>
      <c r="E196" s="43">
        <f>VLOOKUP(C196,Belimo!A:B,2,FALSE)</f>
        <v>169</v>
      </c>
      <c r="F196" s="43">
        <f>VLOOKUP("R3025-S2",Belimo!A:B,2,FALSE)</f>
        <v>177</v>
      </c>
      <c r="G196" s="24">
        <f t="shared" si="21"/>
        <v>346</v>
      </c>
      <c r="H196" s="22">
        <f t="shared" si="20"/>
        <v>28019.08</v>
      </c>
    </row>
    <row r="197" spans="1:8" ht="15" customHeight="1" x14ac:dyDescent="0.3">
      <c r="A197" s="291"/>
      <c r="B197" s="317"/>
      <c r="C197" s="136" t="s">
        <v>232</v>
      </c>
      <c r="D197" s="29" t="s">
        <v>651</v>
      </c>
      <c r="E197" s="43">
        <f>VLOOKUP(C197,Belimo!A:B,2,FALSE)</f>
        <v>169</v>
      </c>
      <c r="F197" s="43">
        <f>VLOOKUP("R3025-S2",Belimo!A:B,2,FALSE)</f>
        <v>177</v>
      </c>
      <c r="G197" s="24">
        <f t="shared" si="21"/>
        <v>346</v>
      </c>
      <c r="H197" s="22">
        <f t="shared" si="20"/>
        <v>28019.08</v>
      </c>
    </row>
    <row r="198" spans="1:8" x14ac:dyDescent="0.3">
      <c r="A198" s="291"/>
      <c r="B198" s="317"/>
      <c r="C198" s="136" t="s">
        <v>233</v>
      </c>
      <c r="D198" s="29" t="s">
        <v>652</v>
      </c>
      <c r="E198" s="43">
        <f>VLOOKUP(C198,Belimo!A:B,2,FALSE)</f>
        <v>289</v>
      </c>
      <c r="F198" s="43">
        <f>VLOOKUP("R3025-S2",Belimo!A:B,2,FALSE)</f>
        <v>177</v>
      </c>
      <c r="G198" s="24">
        <f t="shared" si="21"/>
        <v>466</v>
      </c>
      <c r="H198" s="22">
        <f t="shared" si="20"/>
        <v>37736.68</v>
      </c>
    </row>
    <row r="199" spans="1:8" x14ac:dyDescent="0.3">
      <c r="A199" s="291"/>
      <c r="B199" s="317"/>
      <c r="C199" s="136" t="s">
        <v>235</v>
      </c>
      <c r="D199" s="29" t="s">
        <v>654</v>
      </c>
      <c r="E199" s="43">
        <f>VLOOKUP(C199,Belimo!A:B,2,FALSE)</f>
        <v>271</v>
      </c>
      <c r="F199" s="43">
        <f>VLOOKUP("R3025-S2",Belimo!A:B,2,FALSE)</f>
        <v>177</v>
      </c>
      <c r="G199" s="24">
        <f t="shared" si="21"/>
        <v>448</v>
      </c>
      <c r="H199" s="22">
        <f t="shared" si="20"/>
        <v>36279.040000000001</v>
      </c>
    </row>
    <row r="200" spans="1:8" ht="30" x14ac:dyDescent="0.3">
      <c r="A200" s="291"/>
      <c r="B200" s="317"/>
      <c r="C200" s="136" t="s">
        <v>234</v>
      </c>
      <c r="D200" s="29" t="s">
        <v>653</v>
      </c>
      <c r="E200" s="43">
        <f>VLOOKUP(C200,Belimo!A:B,2,FALSE)</f>
        <v>321</v>
      </c>
      <c r="F200" s="43">
        <f>VLOOKUP("R3025-S2",Belimo!A:B,2,FALSE)</f>
        <v>177</v>
      </c>
      <c r="G200" s="24">
        <f t="shared" si="21"/>
        <v>498</v>
      </c>
      <c r="H200" s="22">
        <f t="shared" si="20"/>
        <v>40328.04</v>
      </c>
    </row>
    <row r="201" spans="1:8" ht="30" x14ac:dyDescent="0.3">
      <c r="A201" s="291"/>
      <c r="B201" s="317"/>
      <c r="C201" s="136" t="s">
        <v>236</v>
      </c>
      <c r="D201" s="29" t="s">
        <v>655</v>
      </c>
      <c r="E201" s="43">
        <f>VLOOKUP(C201,Belimo!A:B,2,FALSE)</f>
        <v>304</v>
      </c>
      <c r="F201" s="43">
        <f>VLOOKUP("R3025-S2",Belimo!A:B,2,FALSE)</f>
        <v>177</v>
      </c>
      <c r="G201" s="24">
        <f t="shared" si="21"/>
        <v>481</v>
      </c>
      <c r="H201" s="22">
        <f t="shared" si="20"/>
        <v>38951.380000000005</v>
      </c>
    </row>
    <row r="202" spans="1:8" ht="15" customHeight="1" x14ac:dyDescent="0.3">
      <c r="A202" s="412" t="s">
        <v>972</v>
      </c>
      <c r="B202" s="413"/>
      <c r="C202" s="413"/>
      <c r="D202" s="413"/>
      <c r="E202" s="413"/>
      <c r="F202" s="413"/>
      <c r="G202" s="413"/>
      <c r="H202" s="414"/>
    </row>
    <row r="203" spans="1:8" ht="15" customHeight="1" x14ac:dyDescent="0.3">
      <c r="A203" s="422" t="s">
        <v>221</v>
      </c>
      <c r="B203" s="317">
        <v>16</v>
      </c>
      <c r="C203" s="136" t="s">
        <v>916</v>
      </c>
      <c r="D203" s="29" t="s">
        <v>381</v>
      </c>
      <c r="E203" s="43">
        <f>VLOOKUP(C203,Belimo!A:B,2,FALSE)</f>
        <v>212</v>
      </c>
      <c r="F203" s="43">
        <f>VLOOKUP("R3032-16-S3",Belimo!A:B,2,FALSE)</f>
        <v>267</v>
      </c>
      <c r="G203" s="24">
        <f t="shared" ref="G203:G215" si="22">E203+F203</f>
        <v>479</v>
      </c>
      <c r="H203" s="22">
        <f t="shared" si="20"/>
        <v>38789.420000000006</v>
      </c>
    </row>
    <row r="204" spans="1:8" ht="15" customHeight="1" x14ac:dyDescent="0.3">
      <c r="A204" s="422"/>
      <c r="B204" s="317"/>
      <c r="C204" s="136" t="s">
        <v>333</v>
      </c>
      <c r="D204" s="29" t="s">
        <v>251</v>
      </c>
      <c r="E204" s="43">
        <f>VLOOKUP(C204,Belimo!A:B,2,FALSE)</f>
        <v>212</v>
      </c>
      <c r="F204" s="43">
        <f>VLOOKUP("R3032-16-S3",Belimo!A:B,2,FALSE)</f>
        <v>267</v>
      </c>
      <c r="G204" s="24">
        <f t="shared" si="22"/>
        <v>479</v>
      </c>
      <c r="H204" s="22">
        <f t="shared" si="20"/>
        <v>38789.420000000006</v>
      </c>
    </row>
    <row r="205" spans="1:8" ht="15" customHeight="1" x14ac:dyDescent="0.3">
      <c r="A205" s="422"/>
      <c r="B205" s="317"/>
      <c r="C205" s="136" t="s">
        <v>329</v>
      </c>
      <c r="D205" s="29" t="s">
        <v>381</v>
      </c>
      <c r="E205" s="43">
        <f>VLOOKUP(C205,Belimo!A:B,2,FALSE)</f>
        <v>193</v>
      </c>
      <c r="F205" s="43">
        <f>VLOOKUP("R3032-16-S3",Belimo!A:B,2,FALSE)</f>
        <v>267</v>
      </c>
      <c r="G205" s="24">
        <f t="shared" si="22"/>
        <v>460</v>
      </c>
      <c r="H205" s="22">
        <f t="shared" si="20"/>
        <v>37250.800000000003</v>
      </c>
    </row>
    <row r="206" spans="1:8" ht="15" customHeight="1" x14ac:dyDescent="0.3">
      <c r="A206" s="422"/>
      <c r="B206" s="317"/>
      <c r="C206" s="136" t="s">
        <v>334</v>
      </c>
      <c r="D206" s="29" t="s">
        <v>251</v>
      </c>
      <c r="E206" s="43">
        <f>VLOOKUP(C206,Belimo!A:B,2,FALSE)</f>
        <v>193</v>
      </c>
      <c r="F206" s="43">
        <f>VLOOKUP("R3032-16-S3",Belimo!A:B,2,FALSE)</f>
        <v>267</v>
      </c>
      <c r="G206" s="24">
        <f t="shared" si="22"/>
        <v>460</v>
      </c>
      <c r="H206" s="22">
        <f t="shared" si="20"/>
        <v>37250.800000000003</v>
      </c>
    </row>
    <row r="207" spans="1:8" ht="15" customHeight="1" x14ac:dyDescent="0.3">
      <c r="A207" s="422"/>
      <c r="B207" s="317"/>
      <c r="C207" s="136" t="s">
        <v>330</v>
      </c>
      <c r="D207" s="29" t="s">
        <v>331</v>
      </c>
      <c r="E207" s="43">
        <f>VLOOKUP(C207,Belimo!A:B,2,FALSE)</f>
        <v>239</v>
      </c>
      <c r="F207" s="43">
        <f>VLOOKUP("R3032-16-S3",Belimo!A:B,2,FALSE)</f>
        <v>267</v>
      </c>
      <c r="G207" s="24">
        <f t="shared" si="22"/>
        <v>506</v>
      </c>
      <c r="H207" s="22">
        <f t="shared" si="20"/>
        <v>40975.880000000005</v>
      </c>
    </row>
    <row r="208" spans="1:8" ht="15" customHeight="1" x14ac:dyDescent="0.3">
      <c r="A208" s="422"/>
      <c r="B208" s="317"/>
      <c r="C208" s="136" t="s">
        <v>335</v>
      </c>
      <c r="D208" s="29" t="s">
        <v>336</v>
      </c>
      <c r="E208" s="43">
        <f>VLOOKUP(C208,Belimo!A:B,2,FALSE)</f>
        <v>239</v>
      </c>
      <c r="F208" s="43">
        <f>VLOOKUP("R3032-16-S3",Belimo!A:B,2,FALSE)</f>
        <v>267</v>
      </c>
      <c r="G208" s="24">
        <f t="shared" si="22"/>
        <v>506</v>
      </c>
      <c r="H208" s="22">
        <f t="shared" si="20"/>
        <v>40975.880000000005</v>
      </c>
    </row>
    <row r="209" spans="1:8" ht="15" customHeight="1" x14ac:dyDescent="0.3">
      <c r="A209" s="422"/>
      <c r="B209" s="317"/>
      <c r="C209" s="136" t="s">
        <v>332</v>
      </c>
      <c r="D209" s="29" t="s">
        <v>331</v>
      </c>
      <c r="E209" s="43">
        <f>VLOOKUP(C209,Belimo!A:B,2,FALSE)</f>
        <v>237</v>
      </c>
      <c r="F209" s="43">
        <f>VLOOKUP("R3032-16-S3",Belimo!A:B,2,FALSE)</f>
        <v>267</v>
      </c>
      <c r="G209" s="24">
        <f t="shared" si="22"/>
        <v>504</v>
      </c>
      <c r="H209" s="22">
        <f t="shared" si="20"/>
        <v>40813.920000000006</v>
      </c>
    </row>
    <row r="210" spans="1:8" ht="15" customHeight="1" x14ac:dyDescent="0.3">
      <c r="A210" s="422"/>
      <c r="B210" s="317"/>
      <c r="C210" s="136" t="s">
        <v>347</v>
      </c>
      <c r="D210" s="29" t="s">
        <v>336</v>
      </c>
      <c r="E210" s="43">
        <f>VLOOKUP(C210,Belimo!A:B,2,FALSE)</f>
        <v>237</v>
      </c>
      <c r="F210" s="43">
        <f>VLOOKUP("R3032-16-S3",Belimo!A:B,2,FALSE)</f>
        <v>267</v>
      </c>
      <c r="G210" s="24">
        <f t="shared" si="22"/>
        <v>504</v>
      </c>
      <c r="H210" s="22">
        <f t="shared" si="20"/>
        <v>40813.920000000006</v>
      </c>
    </row>
    <row r="211" spans="1:8" ht="15" customHeight="1" x14ac:dyDescent="0.3">
      <c r="A211" s="422"/>
      <c r="B211" s="317"/>
      <c r="C211" s="136" t="s">
        <v>337</v>
      </c>
      <c r="D211" s="29" t="s">
        <v>338</v>
      </c>
      <c r="E211" s="43">
        <f>VLOOKUP(C211,Belimo!A:B,2,FALSE)</f>
        <v>299</v>
      </c>
      <c r="F211" s="43">
        <f>VLOOKUP("R3032-16-S3",Belimo!A:B,2,FALSE)</f>
        <v>267</v>
      </c>
      <c r="G211" s="24">
        <f t="shared" si="22"/>
        <v>566</v>
      </c>
      <c r="H211" s="22">
        <f t="shared" si="20"/>
        <v>45834.68</v>
      </c>
    </row>
    <row r="212" spans="1:8" x14ac:dyDescent="0.3">
      <c r="A212" s="422"/>
      <c r="B212" s="317"/>
      <c r="C212" s="136" t="s">
        <v>339</v>
      </c>
      <c r="D212" s="29" t="s">
        <v>203</v>
      </c>
      <c r="E212" s="43">
        <f>VLOOKUP(C212,Belimo!A:B,2,FALSE)</f>
        <v>272</v>
      </c>
      <c r="F212" s="43">
        <f>VLOOKUP("R3032-16-S3",Belimo!A:B,2,FALSE)</f>
        <v>267</v>
      </c>
      <c r="G212" s="24">
        <f t="shared" si="22"/>
        <v>539</v>
      </c>
      <c r="H212" s="22">
        <f t="shared" si="20"/>
        <v>43648.22</v>
      </c>
    </row>
    <row r="213" spans="1:8" x14ac:dyDescent="0.3">
      <c r="A213" s="422"/>
      <c r="B213" s="317"/>
      <c r="C213" s="136" t="s">
        <v>340</v>
      </c>
      <c r="D213" s="29" t="s">
        <v>341</v>
      </c>
      <c r="E213" s="43">
        <f>VLOOKUP(C213,Belimo!A:B,2,FALSE)</f>
        <v>315</v>
      </c>
      <c r="F213" s="43">
        <f>VLOOKUP("R3032-16-S3",Belimo!A:B,2,FALSE)</f>
        <v>267</v>
      </c>
      <c r="G213" s="24">
        <f t="shared" si="22"/>
        <v>582</v>
      </c>
      <c r="H213" s="22">
        <f t="shared" si="20"/>
        <v>47130.36</v>
      </c>
    </row>
    <row r="214" spans="1:8" ht="30" x14ac:dyDescent="0.3">
      <c r="A214" s="422"/>
      <c r="B214" s="317"/>
      <c r="C214" s="136" t="s">
        <v>342</v>
      </c>
      <c r="D214" s="29" t="s">
        <v>343</v>
      </c>
      <c r="E214" s="43">
        <f>VLOOKUP(C214,Belimo!A:B,2,FALSE)</f>
        <v>367</v>
      </c>
      <c r="F214" s="43">
        <f>VLOOKUP("R3032-16-S3",Belimo!A:B,2,FALSE)</f>
        <v>267</v>
      </c>
      <c r="G214" s="24">
        <f t="shared" si="22"/>
        <v>634</v>
      </c>
      <c r="H214" s="22">
        <f t="shared" si="20"/>
        <v>51341.32</v>
      </c>
    </row>
    <row r="215" spans="1:8" ht="30" x14ac:dyDescent="0.3">
      <c r="A215" s="422"/>
      <c r="B215" s="317"/>
      <c r="C215" s="136" t="s">
        <v>344</v>
      </c>
      <c r="D215" s="29" t="s">
        <v>345</v>
      </c>
      <c r="E215" s="43">
        <f>VLOOKUP(C215,Belimo!A:B,2,FALSE)</f>
        <v>367</v>
      </c>
      <c r="F215" s="43">
        <f>VLOOKUP("R3032-16-S3",Belimo!A:B,2,FALSE)</f>
        <v>267</v>
      </c>
      <c r="G215" s="24">
        <f t="shared" si="22"/>
        <v>634</v>
      </c>
      <c r="H215" s="22">
        <f t="shared" si="20"/>
        <v>51341.32</v>
      </c>
    </row>
    <row r="216" spans="1:8" ht="18" x14ac:dyDescent="0.3">
      <c r="A216" s="412" t="s">
        <v>973</v>
      </c>
      <c r="B216" s="413"/>
      <c r="C216" s="413"/>
      <c r="D216" s="413"/>
      <c r="E216" s="413"/>
      <c r="F216" s="413"/>
      <c r="G216" s="413"/>
      <c r="H216" s="414"/>
    </row>
    <row r="217" spans="1:8" x14ac:dyDescent="0.3">
      <c r="A217" s="291" t="s">
        <v>222</v>
      </c>
      <c r="B217" s="317">
        <v>32</v>
      </c>
      <c r="C217" s="136" t="s">
        <v>329</v>
      </c>
      <c r="D217" s="29" t="s">
        <v>382</v>
      </c>
      <c r="E217" s="43">
        <f>VLOOKUP(C217,Belimo!A:B,2,FALSE)</f>
        <v>193</v>
      </c>
      <c r="F217" s="43">
        <f>VLOOKUP("R3032-S3",Belimo!A:B,2,FALSE)</f>
        <v>258</v>
      </c>
      <c r="G217" s="24">
        <f t="shared" ref="G217:G228" si="23">E217+F217</f>
        <v>451</v>
      </c>
      <c r="H217" s="22">
        <f t="shared" si="20"/>
        <v>36521.980000000003</v>
      </c>
    </row>
    <row r="218" spans="1:8" x14ac:dyDescent="0.3">
      <c r="A218" s="291"/>
      <c r="B218" s="317"/>
      <c r="C218" s="136" t="s">
        <v>334</v>
      </c>
      <c r="D218" s="29" t="s">
        <v>253</v>
      </c>
      <c r="E218" s="43">
        <f>VLOOKUP(C218,Belimo!A:B,2,FALSE)</f>
        <v>193</v>
      </c>
      <c r="F218" s="43">
        <f>VLOOKUP("R3032-S3",Belimo!A:B,2,FALSE)</f>
        <v>258</v>
      </c>
      <c r="G218" s="24">
        <f t="shared" si="23"/>
        <v>451</v>
      </c>
      <c r="H218" s="22">
        <f t="shared" si="20"/>
        <v>36521.980000000003</v>
      </c>
    </row>
    <row r="219" spans="1:8" x14ac:dyDescent="0.3">
      <c r="A219" s="291"/>
      <c r="B219" s="317"/>
      <c r="C219" s="136" t="s">
        <v>332</v>
      </c>
      <c r="D219" s="29" t="s">
        <v>346</v>
      </c>
      <c r="E219" s="43">
        <f>VLOOKUP(C219,Belimo!A:B,2,FALSE)</f>
        <v>237</v>
      </c>
      <c r="F219" s="43">
        <f>VLOOKUP("R3032-S3",Belimo!A:B,2,FALSE)</f>
        <v>258</v>
      </c>
      <c r="G219" s="24">
        <f t="shared" si="23"/>
        <v>495</v>
      </c>
      <c r="H219" s="22">
        <f t="shared" si="20"/>
        <v>40085.1</v>
      </c>
    </row>
    <row r="220" spans="1:8" x14ac:dyDescent="0.3">
      <c r="A220" s="291"/>
      <c r="B220" s="317"/>
      <c r="C220" s="136" t="s">
        <v>347</v>
      </c>
      <c r="D220" s="29" t="s">
        <v>348</v>
      </c>
      <c r="E220" s="43">
        <f>VLOOKUP(C220,Belimo!A:B,2,FALSE)</f>
        <v>237</v>
      </c>
      <c r="F220" s="43">
        <f>VLOOKUP("R3032-S3",Belimo!A:B,2,FALSE)</f>
        <v>258</v>
      </c>
      <c r="G220" s="24">
        <f t="shared" si="23"/>
        <v>495</v>
      </c>
      <c r="H220" s="22">
        <f t="shared" si="20"/>
        <v>40085.1</v>
      </c>
    </row>
    <row r="221" spans="1:8" x14ac:dyDescent="0.3">
      <c r="A221" s="291"/>
      <c r="B221" s="317"/>
      <c r="C221" s="136" t="s">
        <v>349</v>
      </c>
      <c r="D221" s="29" t="s">
        <v>917</v>
      </c>
      <c r="E221" s="43">
        <f>VLOOKUP(C221,Belimo!A:B,2,FALSE)</f>
        <v>371</v>
      </c>
      <c r="F221" s="43">
        <f>VLOOKUP("R3032-S3",Belimo!A:B,2,FALSE)</f>
        <v>258</v>
      </c>
      <c r="G221" s="24">
        <f t="shared" si="23"/>
        <v>629</v>
      </c>
      <c r="H221" s="22">
        <f t="shared" si="20"/>
        <v>50936.420000000006</v>
      </c>
    </row>
    <row r="222" spans="1:8" x14ac:dyDescent="0.3">
      <c r="A222" s="291"/>
      <c r="B222" s="317"/>
      <c r="C222" s="136" t="s">
        <v>350</v>
      </c>
      <c r="D222" s="29" t="s">
        <v>918</v>
      </c>
      <c r="E222" s="43">
        <f>VLOOKUP(C222,Belimo!A:B,2,FALSE)</f>
        <v>371</v>
      </c>
      <c r="F222" s="43">
        <f>VLOOKUP("R3032-S3",Belimo!A:B,2,FALSE)</f>
        <v>258</v>
      </c>
      <c r="G222" s="24">
        <f t="shared" si="23"/>
        <v>629</v>
      </c>
      <c r="H222" s="22">
        <f t="shared" si="20"/>
        <v>50936.420000000006</v>
      </c>
    </row>
    <row r="223" spans="1:8" x14ac:dyDescent="0.3">
      <c r="A223" s="291"/>
      <c r="B223" s="317"/>
      <c r="C223" s="136" t="s">
        <v>355</v>
      </c>
      <c r="D223" s="29" t="s">
        <v>356</v>
      </c>
      <c r="E223" s="43">
        <f>VLOOKUP(C223,Belimo!A:B,2,FALSE)</f>
        <v>341</v>
      </c>
      <c r="F223" s="43">
        <f>VLOOKUP("R3032-S3",Belimo!A:B,2,FALSE)</f>
        <v>258</v>
      </c>
      <c r="G223" s="24">
        <f t="shared" si="23"/>
        <v>599</v>
      </c>
      <c r="H223" s="22">
        <f t="shared" si="20"/>
        <v>48507.020000000004</v>
      </c>
    </row>
    <row r="224" spans="1:8" x14ac:dyDescent="0.3">
      <c r="A224" s="291"/>
      <c r="B224" s="317"/>
      <c r="C224" s="136" t="s">
        <v>357</v>
      </c>
      <c r="D224" s="29" t="s">
        <v>358</v>
      </c>
      <c r="E224" s="43">
        <f>VLOOKUP(C224,Belimo!A:B,2,FALSE)</f>
        <v>341</v>
      </c>
      <c r="F224" s="43">
        <f>VLOOKUP("R3032-S3",Belimo!A:B,2,FALSE)</f>
        <v>258</v>
      </c>
      <c r="G224" s="24">
        <f t="shared" si="23"/>
        <v>599</v>
      </c>
      <c r="H224" s="22">
        <f t="shared" si="20"/>
        <v>48507.020000000004</v>
      </c>
    </row>
    <row r="225" spans="1:8" ht="30" x14ac:dyDescent="0.3">
      <c r="A225" s="291"/>
      <c r="B225" s="317"/>
      <c r="C225" s="136" t="s">
        <v>351</v>
      </c>
      <c r="D225" s="29" t="s">
        <v>352</v>
      </c>
      <c r="E225" s="43">
        <f>VLOOKUP(C225,Belimo!A:B,2,FALSE)</f>
        <v>414</v>
      </c>
      <c r="F225" s="43">
        <f>VLOOKUP("R3032-S3",Belimo!A:B,2,FALSE)</f>
        <v>258</v>
      </c>
      <c r="G225" s="24">
        <f t="shared" si="23"/>
        <v>672</v>
      </c>
      <c r="H225" s="22">
        <f t="shared" si="20"/>
        <v>54418.560000000005</v>
      </c>
    </row>
    <row r="226" spans="1:8" ht="30" x14ac:dyDescent="0.3">
      <c r="A226" s="291"/>
      <c r="B226" s="317"/>
      <c r="C226" s="136" t="s">
        <v>353</v>
      </c>
      <c r="D226" s="29" t="s">
        <v>354</v>
      </c>
      <c r="E226" s="43">
        <f>VLOOKUP(C226,Belimo!A:B,2,FALSE)</f>
        <v>414</v>
      </c>
      <c r="F226" s="43">
        <f>VLOOKUP("R3032-S3",Belimo!A:B,2,FALSE)</f>
        <v>258</v>
      </c>
      <c r="G226" s="24">
        <f t="shared" si="23"/>
        <v>672</v>
      </c>
      <c r="H226" s="22">
        <f t="shared" si="20"/>
        <v>54418.560000000005</v>
      </c>
    </row>
    <row r="227" spans="1:8" ht="30" x14ac:dyDescent="0.3">
      <c r="A227" s="291"/>
      <c r="B227" s="317"/>
      <c r="C227" s="136" t="s">
        <v>359</v>
      </c>
      <c r="D227" s="29" t="s">
        <v>360</v>
      </c>
      <c r="E227" s="43">
        <f>VLOOKUP(C227,Belimo!A:B,2,FALSE)</f>
        <v>378</v>
      </c>
      <c r="F227" s="43">
        <f>VLOOKUP("R3032-S3",Belimo!A:B,2,FALSE)</f>
        <v>258</v>
      </c>
      <c r="G227" s="24">
        <f t="shared" si="23"/>
        <v>636</v>
      </c>
      <c r="H227" s="22">
        <f t="shared" si="20"/>
        <v>51503.280000000006</v>
      </c>
    </row>
    <row r="228" spans="1:8" ht="30" x14ac:dyDescent="0.3">
      <c r="A228" s="291"/>
      <c r="B228" s="317"/>
      <c r="C228" s="136" t="s">
        <v>361</v>
      </c>
      <c r="D228" s="29" t="s">
        <v>362</v>
      </c>
      <c r="E228" s="43">
        <f>VLOOKUP(C228,Belimo!A:B,2,FALSE)</f>
        <v>378</v>
      </c>
      <c r="F228" s="43">
        <f>VLOOKUP("R3032-S3",Belimo!A:B,2,FALSE)</f>
        <v>258</v>
      </c>
      <c r="G228" s="24">
        <f t="shared" si="23"/>
        <v>636</v>
      </c>
      <c r="H228" s="22">
        <f t="shared" si="20"/>
        <v>51503.280000000006</v>
      </c>
    </row>
    <row r="229" spans="1:8" ht="18" x14ac:dyDescent="0.3">
      <c r="A229" s="412" t="s">
        <v>962</v>
      </c>
      <c r="B229" s="413"/>
      <c r="C229" s="413"/>
      <c r="D229" s="413"/>
      <c r="E229" s="413"/>
      <c r="F229" s="413"/>
      <c r="G229" s="413"/>
      <c r="H229" s="414"/>
    </row>
    <row r="230" spans="1:8" x14ac:dyDescent="0.3">
      <c r="A230" s="422" t="s">
        <v>534</v>
      </c>
      <c r="B230" s="317">
        <v>16</v>
      </c>
      <c r="C230" s="136" t="s">
        <v>916</v>
      </c>
      <c r="D230" s="29" t="s">
        <v>381</v>
      </c>
      <c r="E230" s="43">
        <f>VLOOKUP(C230,Belimo!A:B,2,FALSE)</f>
        <v>212</v>
      </c>
      <c r="F230" s="43">
        <f>VLOOKUP("R3040-16-S3",Belimo!A:B,2,FALSE)</f>
        <v>329</v>
      </c>
      <c r="G230" s="24">
        <f t="shared" ref="G230:G251" si="24">E230+F230</f>
        <v>541</v>
      </c>
      <c r="H230" s="22">
        <f t="shared" si="20"/>
        <v>43810.18</v>
      </c>
    </row>
    <row r="231" spans="1:8" x14ac:dyDescent="0.3">
      <c r="A231" s="422"/>
      <c r="B231" s="317"/>
      <c r="C231" s="136" t="s">
        <v>333</v>
      </c>
      <c r="D231" s="29" t="s">
        <v>251</v>
      </c>
      <c r="E231" s="43">
        <f>VLOOKUP(C231,Belimo!A:B,2,FALSE)</f>
        <v>212</v>
      </c>
      <c r="F231" s="43">
        <f>VLOOKUP("R3040-16-S3",Belimo!A:B,2,FALSE)</f>
        <v>329</v>
      </c>
      <c r="G231" s="24">
        <f t="shared" si="24"/>
        <v>541</v>
      </c>
      <c r="H231" s="22">
        <f t="shared" si="20"/>
        <v>43810.18</v>
      </c>
    </row>
    <row r="232" spans="1:8" x14ac:dyDescent="0.3">
      <c r="A232" s="422"/>
      <c r="B232" s="317"/>
      <c r="C232" s="136" t="s">
        <v>329</v>
      </c>
      <c r="D232" s="29" t="s">
        <v>381</v>
      </c>
      <c r="E232" s="43">
        <f>VLOOKUP(C232,Belimo!A:B,2,FALSE)</f>
        <v>193</v>
      </c>
      <c r="F232" s="43">
        <f>VLOOKUP("R3040-16-S3",Belimo!A:B,2,FALSE)</f>
        <v>329</v>
      </c>
      <c r="G232" s="24">
        <f t="shared" si="24"/>
        <v>522</v>
      </c>
      <c r="H232" s="22">
        <f t="shared" si="20"/>
        <v>42271.560000000005</v>
      </c>
    </row>
    <row r="233" spans="1:8" x14ac:dyDescent="0.3">
      <c r="A233" s="422"/>
      <c r="B233" s="317"/>
      <c r="C233" s="136" t="s">
        <v>334</v>
      </c>
      <c r="D233" s="29" t="s">
        <v>251</v>
      </c>
      <c r="E233" s="43">
        <f>VLOOKUP(C233,Belimo!A:B,2,FALSE)</f>
        <v>193</v>
      </c>
      <c r="F233" s="43">
        <f>VLOOKUP("R3040-16-S3",Belimo!A:B,2,FALSE)</f>
        <v>329</v>
      </c>
      <c r="G233" s="24">
        <f t="shared" si="24"/>
        <v>522</v>
      </c>
      <c r="H233" s="22">
        <f t="shared" si="20"/>
        <v>42271.560000000005</v>
      </c>
    </row>
    <row r="234" spans="1:8" x14ac:dyDescent="0.3">
      <c r="A234" s="422"/>
      <c r="B234" s="317"/>
      <c r="C234" s="136" t="s">
        <v>330</v>
      </c>
      <c r="D234" s="29" t="s">
        <v>331</v>
      </c>
      <c r="E234" s="43">
        <f>VLOOKUP(C234,Belimo!A:B,2,FALSE)</f>
        <v>239</v>
      </c>
      <c r="F234" s="43">
        <f>VLOOKUP("R3040-16-S3",Belimo!A:B,2,FALSE)</f>
        <v>329</v>
      </c>
      <c r="G234" s="24">
        <f t="shared" si="24"/>
        <v>568</v>
      </c>
      <c r="H234" s="22">
        <f t="shared" ref="H234:H292" si="25">$G$7*G234</f>
        <v>45996.639999999999</v>
      </c>
    </row>
    <row r="235" spans="1:8" x14ac:dyDescent="0.3">
      <c r="A235" s="422"/>
      <c r="B235" s="317"/>
      <c r="C235" s="136" t="s">
        <v>335</v>
      </c>
      <c r="D235" s="29" t="s">
        <v>336</v>
      </c>
      <c r="E235" s="43">
        <f>VLOOKUP(C235,Belimo!A:B,2,FALSE)</f>
        <v>239</v>
      </c>
      <c r="F235" s="43">
        <f>VLOOKUP("R3040-16-S3",Belimo!A:B,2,FALSE)</f>
        <v>329</v>
      </c>
      <c r="G235" s="24">
        <f t="shared" si="24"/>
        <v>568</v>
      </c>
      <c r="H235" s="22">
        <f t="shared" si="25"/>
        <v>45996.639999999999</v>
      </c>
    </row>
    <row r="236" spans="1:8" x14ac:dyDescent="0.3">
      <c r="A236" s="422"/>
      <c r="B236" s="317"/>
      <c r="C236" s="136" t="s">
        <v>332</v>
      </c>
      <c r="D236" s="29" t="s">
        <v>331</v>
      </c>
      <c r="E236" s="43">
        <f>VLOOKUP(C236,Belimo!A:B,2,FALSE)</f>
        <v>237</v>
      </c>
      <c r="F236" s="43">
        <f>VLOOKUP("R3040-16-S3",Belimo!A:B,2,FALSE)</f>
        <v>329</v>
      </c>
      <c r="G236" s="24">
        <f t="shared" si="24"/>
        <v>566</v>
      </c>
      <c r="H236" s="22">
        <f t="shared" si="25"/>
        <v>45834.68</v>
      </c>
    </row>
    <row r="237" spans="1:8" x14ac:dyDescent="0.3">
      <c r="A237" s="422"/>
      <c r="B237" s="317"/>
      <c r="C237" s="136" t="s">
        <v>347</v>
      </c>
      <c r="D237" s="29" t="s">
        <v>336</v>
      </c>
      <c r="E237" s="43">
        <f>VLOOKUP(C237,Belimo!A:B,2,FALSE)</f>
        <v>237</v>
      </c>
      <c r="F237" s="43">
        <f>VLOOKUP("R3040-16-S3",Belimo!A:B,2,FALSE)</f>
        <v>329</v>
      </c>
      <c r="G237" s="24">
        <f t="shared" si="24"/>
        <v>566</v>
      </c>
      <c r="H237" s="22">
        <f t="shared" si="25"/>
        <v>45834.68</v>
      </c>
    </row>
    <row r="238" spans="1:8" x14ac:dyDescent="0.3">
      <c r="A238" s="422"/>
      <c r="B238" s="317"/>
      <c r="C238" s="136" t="s">
        <v>337</v>
      </c>
      <c r="D238" s="29" t="s">
        <v>338</v>
      </c>
      <c r="E238" s="43">
        <f>VLOOKUP(C238,Belimo!A:B,2,FALSE)</f>
        <v>299</v>
      </c>
      <c r="F238" s="43">
        <f>VLOOKUP("R3040-16-S3",Belimo!A:B,2,FALSE)</f>
        <v>329</v>
      </c>
      <c r="G238" s="24">
        <f t="shared" si="24"/>
        <v>628</v>
      </c>
      <c r="H238" s="22">
        <f t="shared" si="25"/>
        <v>50855.44</v>
      </c>
    </row>
    <row r="239" spans="1:8" x14ac:dyDescent="0.3">
      <c r="A239" s="422"/>
      <c r="B239" s="317"/>
      <c r="C239" s="136" t="s">
        <v>339</v>
      </c>
      <c r="D239" s="29" t="s">
        <v>203</v>
      </c>
      <c r="E239" s="43">
        <f>VLOOKUP(C239,Belimo!A:B,2,FALSE)</f>
        <v>272</v>
      </c>
      <c r="F239" s="43">
        <f>VLOOKUP("R3040-16-S3",Belimo!A:B,2,FALSE)</f>
        <v>329</v>
      </c>
      <c r="G239" s="24">
        <f t="shared" si="24"/>
        <v>601</v>
      </c>
      <c r="H239" s="22">
        <f t="shared" si="25"/>
        <v>48668.98</v>
      </c>
    </row>
    <row r="240" spans="1:8" x14ac:dyDescent="0.3">
      <c r="A240" s="422"/>
      <c r="B240" s="317"/>
      <c r="C240" s="136" t="s">
        <v>340</v>
      </c>
      <c r="D240" s="29" t="s">
        <v>341</v>
      </c>
      <c r="E240" s="43">
        <f>VLOOKUP(C240,Belimo!A:B,2,FALSE)</f>
        <v>315</v>
      </c>
      <c r="F240" s="43">
        <f>VLOOKUP("R3040-16-S3",Belimo!A:B,2,FALSE)</f>
        <v>329</v>
      </c>
      <c r="G240" s="24">
        <f t="shared" si="24"/>
        <v>644</v>
      </c>
      <c r="H240" s="22">
        <f t="shared" si="25"/>
        <v>52151.12</v>
      </c>
    </row>
    <row r="241" spans="1:8" ht="30" x14ac:dyDescent="0.3">
      <c r="A241" s="422"/>
      <c r="B241" s="317"/>
      <c r="C241" s="136" t="s">
        <v>342</v>
      </c>
      <c r="D241" s="29" t="s">
        <v>343</v>
      </c>
      <c r="E241" s="43">
        <f>VLOOKUP(C241,Belimo!A:B,2,FALSE)</f>
        <v>367</v>
      </c>
      <c r="F241" s="43">
        <f>VLOOKUP("R3040-16-S3",Belimo!A:B,2,FALSE)</f>
        <v>329</v>
      </c>
      <c r="G241" s="24">
        <f t="shared" si="24"/>
        <v>696</v>
      </c>
      <c r="H241" s="22">
        <f t="shared" si="25"/>
        <v>56362.080000000002</v>
      </c>
    </row>
    <row r="242" spans="1:8" ht="30" x14ac:dyDescent="0.3">
      <c r="A242" s="422"/>
      <c r="B242" s="317"/>
      <c r="C242" s="136" t="s">
        <v>344</v>
      </c>
      <c r="D242" s="29" t="s">
        <v>345</v>
      </c>
      <c r="E242" s="43">
        <f>VLOOKUP(C242,Belimo!A:B,2,FALSE)</f>
        <v>367</v>
      </c>
      <c r="F242" s="43">
        <f>VLOOKUP("R3040-16-S3",Belimo!A:B,2,FALSE)</f>
        <v>329</v>
      </c>
      <c r="G242" s="24">
        <f t="shared" si="24"/>
        <v>696</v>
      </c>
      <c r="H242" s="22">
        <f t="shared" si="25"/>
        <v>56362.080000000002</v>
      </c>
    </row>
    <row r="243" spans="1:8" x14ac:dyDescent="0.3">
      <c r="A243" s="422" t="s">
        <v>535</v>
      </c>
      <c r="B243" s="317">
        <v>25</v>
      </c>
      <c r="C243" s="136" t="s">
        <v>364</v>
      </c>
      <c r="D243" s="29" t="s">
        <v>241</v>
      </c>
      <c r="E243" s="43">
        <f>VLOOKUP(C243,Belimo!A:B,2,FALSE)</f>
        <v>220</v>
      </c>
      <c r="F243" s="43">
        <f>VLOOKUP("R3040-25-S4",Belimo!A:B,2,FALSE)</f>
        <v>374</v>
      </c>
      <c r="G243" s="24">
        <f t="shared" si="24"/>
        <v>594</v>
      </c>
      <c r="H243" s="22">
        <f t="shared" si="25"/>
        <v>48102.12</v>
      </c>
    </row>
    <row r="244" spans="1:8" x14ac:dyDescent="0.3">
      <c r="A244" s="422"/>
      <c r="B244" s="317"/>
      <c r="C244" s="129" t="s">
        <v>363</v>
      </c>
      <c r="D244" s="29" t="s">
        <v>252</v>
      </c>
      <c r="E244" s="43">
        <f>VLOOKUP(C244,Belimo!A:B,2,FALSE)</f>
        <v>220</v>
      </c>
      <c r="F244" s="43">
        <f>VLOOKUP("R3040-25-S4",Belimo!A:B,2,FALSE)</f>
        <v>374</v>
      </c>
      <c r="G244" s="24">
        <f t="shared" si="24"/>
        <v>594</v>
      </c>
      <c r="H244" s="22">
        <f t="shared" si="25"/>
        <v>48102.12</v>
      </c>
    </row>
    <row r="245" spans="1:8" x14ac:dyDescent="0.3">
      <c r="A245" s="422"/>
      <c r="B245" s="317"/>
      <c r="C245" s="136" t="s">
        <v>369</v>
      </c>
      <c r="D245" s="29" t="s">
        <v>202</v>
      </c>
      <c r="E245" s="43">
        <f>VLOOKUP(C245,Belimo!A:B,2,FALSE)</f>
        <v>297</v>
      </c>
      <c r="F245" s="43">
        <f>VLOOKUP("R3040-25-S4",Belimo!A:B,2,FALSE)</f>
        <v>374</v>
      </c>
      <c r="G245" s="24">
        <f t="shared" si="24"/>
        <v>671</v>
      </c>
      <c r="H245" s="22">
        <f t="shared" si="25"/>
        <v>54337.58</v>
      </c>
    </row>
    <row r="246" spans="1:8" x14ac:dyDescent="0.3">
      <c r="A246" s="422"/>
      <c r="B246" s="317"/>
      <c r="C246" s="136" t="s">
        <v>367</v>
      </c>
      <c r="D246" s="29" t="s">
        <v>368</v>
      </c>
      <c r="E246" s="43">
        <f>VLOOKUP(C246,Belimo!A:B,2,FALSE)</f>
        <v>264</v>
      </c>
      <c r="F246" s="43">
        <f>VLOOKUP("R3040-25-S4",Belimo!A:B,2,FALSE)</f>
        <v>374</v>
      </c>
      <c r="G246" s="24">
        <f t="shared" si="24"/>
        <v>638</v>
      </c>
      <c r="H246" s="22">
        <f t="shared" si="25"/>
        <v>51665.240000000005</v>
      </c>
    </row>
    <row r="247" spans="1:8" x14ac:dyDescent="0.3">
      <c r="A247" s="422"/>
      <c r="B247" s="317"/>
      <c r="C247" s="136" t="s">
        <v>365</v>
      </c>
      <c r="D247" s="29" t="s">
        <v>366</v>
      </c>
      <c r="E247" s="43">
        <f>VLOOKUP(C247,Belimo!A:B,2,FALSE)</f>
        <v>264</v>
      </c>
      <c r="F247" s="43">
        <f>VLOOKUP("R3040-25-S4",Belimo!A:B,2,FALSE)</f>
        <v>374</v>
      </c>
      <c r="G247" s="24">
        <f t="shared" si="24"/>
        <v>638</v>
      </c>
      <c r="H247" s="22">
        <f t="shared" si="25"/>
        <v>51665.240000000005</v>
      </c>
    </row>
    <row r="248" spans="1:8" ht="30" x14ac:dyDescent="0.3">
      <c r="A248" s="422"/>
      <c r="B248" s="317"/>
      <c r="C248" s="136" t="s">
        <v>370</v>
      </c>
      <c r="D248" s="29" t="s">
        <v>919</v>
      </c>
      <c r="E248" s="43">
        <f>VLOOKUP(C248,Belimo!A:B,2,FALSE)</f>
        <v>432</v>
      </c>
      <c r="F248" s="43">
        <f>VLOOKUP("R3040-25-S4",Belimo!A:B,2,FALSE)</f>
        <v>374</v>
      </c>
      <c r="G248" s="24">
        <f t="shared" si="24"/>
        <v>806</v>
      </c>
      <c r="H248" s="22">
        <f t="shared" si="25"/>
        <v>65269.880000000005</v>
      </c>
    </row>
    <row r="249" spans="1:8" ht="30" x14ac:dyDescent="0.3">
      <c r="A249" s="422"/>
      <c r="B249" s="317"/>
      <c r="C249" s="136" t="s">
        <v>1823</v>
      </c>
      <c r="D249" s="29" t="s">
        <v>920</v>
      </c>
      <c r="E249" s="43">
        <f>VLOOKUP(C249,Belimo!A:B,2,FALSE)</f>
        <v>432</v>
      </c>
      <c r="F249" s="43">
        <f>VLOOKUP("R3040-25-S4",Belimo!A:B,2,FALSE)</f>
        <v>374</v>
      </c>
      <c r="G249" s="24">
        <f t="shared" si="24"/>
        <v>806</v>
      </c>
      <c r="H249" s="22">
        <f t="shared" si="25"/>
        <v>65269.880000000005</v>
      </c>
    </row>
    <row r="250" spans="1:8" ht="30" x14ac:dyDescent="0.3">
      <c r="A250" s="422"/>
      <c r="B250" s="317"/>
      <c r="C250" s="136" t="s">
        <v>242</v>
      </c>
      <c r="D250" s="29" t="s">
        <v>243</v>
      </c>
      <c r="E250" s="43">
        <f>VLOOKUP(C250,Belimo!A:B,2,FALSE)</f>
        <v>476</v>
      </c>
      <c r="F250" s="43">
        <f>VLOOKUP("R3040-25-S4",Belimo!A:B,2,FALSE)</f>
        <v>374</v>
      </c>
      <c r="G250" s="24">
        <f t="shared" si="24"/>
        <v>850</v>
      </c>
      <c r="H250" s="22">
        <f t="shared" si="25"/>
        <v>68833</v>
      </c>
    </row>
    <row r="251" spans="1:8" ht="30" x14ac:dyDescent="0.3">
      <c r="A251" s="422"/>
      <c r="B251" s="317"/>
      <c r="C251" s="136" t="s">
        <v>1825</v>
      </c>
      <c r="D251" s="29" t="s">
        <v>244</v>
      </c>
      <c r="E251" s="43">
        <f>VLOOKUP(C251,Belimo!A:B,2,FALSE)</f>
        <v>476</v>
      </c>
      <c r="F251" s="43">
        <f>VLOOKUP("R3040-25-S4",Belimo!A:B,2,FALSE)</f>
        <v>374</v>
      </c>
      <c r="G251" s="24">
        <f t="shared" si="24"/>
        <v>850</v>
      </c>
      <c r="H251" s="22">
        <f t="shared" si="25"/>
        <v>68833</v>
      </c>
    </row>
    <row r="252" spans="1:8" ht="18" x14ac:dyDescent="0.3">
      <c r="A252" s="412" t="s">
        <v>963</v>
      </c>
      <c r="B252" s="413"/>
      <c r="C252" s="413"/>
      <c r="D252" s="413"/>
      <c r="E252" s="413"/>
      <c r="F252" s="413"/>
      <c r="G252" s="413"/>
      <c r="H252" s="414"/>
    </row>
    <row r="253" spans="1:8" x14ac:dyDescent="0.3">
      <c r="A253" s="291" t="s">
        <v>224</v>
      </c>
      <c r="B253" s="317">
        <v>31</v>
      </c>
      <c r="C253" s="136" t="s">
        <v>329</v>
      </c>
      <c r="D253" s="29" t="s">
        <v>382</v>
      </c>
      <c r="E253" s="43">
        <f>VLOOKUP(C253,Belimo!A:B,2,FALSE)</f>
        <v>193</v>
      </c>
      <c r="F253" s="43">
        <f>VLOOKUP("R3040-S3",Belimo!A:B,2,FALSE)</f>
        <v>316</v>
      </c>
      <c r="G253" s="24">
        <f t="shared" ref="G253:G264" si="26">E253+F253</f>
        <v>509</v>
      </c>
      <c r="H253" s="22">
        <f t="shared" si="25"/>
        <v>41218.82</v>
      </c>
    </row>
    <row r="254" spans="1:8" x14ac:dyDescent="0.3">
      <c r="A254" s="291"/>
      <c r="B254" s="317"/>
      <c r="C254" s="136" t="s">
        <v>334</v>
      </c>
      <c r="D254" s="29" t="s">
        <v>253</v>
      </c>
      <c r="E254" s="43">
        <f>VLOOKUP(C254,Belimo!A:B,2,FALSE)</f>
        <v>193</v>
      </c>
      <c r="F254" s="43">
        <f>VLOOKUP("R3040-S3",Belimo!A:B,2,FALSE)</f>
        <v>316</v>
      </c>
      <c r="G254" s="24">
        <f t="shared" si="26"/>
        <v>509</v>
      </c>
      <c r="H254" s="22">
        <f t="shared" si="25"/>
        <v>41218.82</v>
      </c>
    </row>
    <row r="255" spans="1:8" x14ac:dyDescent="0.3">
      <c r="A255" s="291"/>
      <c r="B255" s="317"/>
      <c r="C255" s="136" t="s">
        <v>332</v>
      </c>
      <c r="D255" s="29" t="s">
        <v>346</v>
      </c>
      <c r="E255" s="43">
        <f>VLOOKUP(C255,Belimo!A:B,2,FALSE)</f>
        <v>237</v>
      </c>
      <c r="F255" s="43">
        <f>VLOOKUP("R3040-S3",Belimo!A:B,2,FALSE)</f>
        <v>316</v>
      </c>
      <c r="G255" s="24">
        <f t="shared" si="26"/>
        <v>553</v>
      </c>
      <c r="H255" s="22">
        <f t="shared" si="25"/>
        <v>44781.94</v>
      </c>
    </row>
    <row r="256" spans="1:8" x14ac:dyDescent="0.3">
      <c r="A256" s="291"/>
      <c r="B256" s="317"/>
      <c r="C256" s="136" t="s">
        <v>347</v>
      </c>
      <c r="D256" s="29" t="s">
        <v>348</v>
      </c>
      <c r="E256" s="43">
        <f>VLOOKUP(C256,Belimo!A:B,2,FALSE)</f>
        <v>237</v>
      </c>
      <c r="F256" s="43">
        <f>VLOOKUP("R3040-S3",Belimo!A:B,2,FALSE)</f>
        <v>316</v>
      </c>
      <c r="G256" s="24">
        <f t="shared" si="26"/>
        <v>553</v>
      </c>
      <c r="H256" s="22">
        <f t="shared" si="25"/>
        <v>44781.94</v>
      </c>
    </row>
    <row r="257" spans="1:8" x14ac:dyDescent="0.3">
      <c r="A257" s="291"/>
      <c r="B257" s="317"/>
      <c r="C257" s="136" t="s">
        <v>349</v>
      </c>
      <c r="D257" s="29" t="s">
        <v>917</v>
      </c>
      <c r="E257" s="43">
        <f>VLOOKUP(C257,Belimo!A:B,2,FALSE)</f>
        <v>371</v>
      </c>
      <c r="F257" s="43">
        <f>VLOOKUP("R3040-S3",Belimo!A:B,2,FALSE)</f>
        <v>316</v>
      </c>
      <c r="G257" s="24">
        <f t="shared" si="26"/>
        <v>687</v>
      </c>
      <c r="H257" s="22">
        <f t="shared" si="25"/>
        <v>55633.26</v>
      </c>
    </row>
    <row r="258" spans="1:8" x14ac:dyDescent="0.3">
      <c r="A258" s="291"/>
      <c r="B258" s="317"/>
      <c r="C258" s="136" t="s">
        <v>350</v>
      </c>
      <c r="D258" s="29" t="s">
        <v>918</v>
      </c>
      <c r="E258" s="43">
        <f>VLOOKUP(C258,Belimo!A:B,2,FALSE)</f>
        <v>371</v>
      </c>
      <c r="F258" s="43">
        <f>VLOOKUP("R3040-S3",Belimo!A:B,2,FALSE)</f>
        <v>316</v>
      </c>
      <c r="G258" s="24">
        <f t="shared" si="26"/>
        <v>687</v>
      </c>
      <c r="H258" s="22">
        <f t="shared" si="25"/>
        <v>55633.26</v>
      </c>
    </row>
    <row r="259" spans="1:8" ht="15" customHeight="1" x14ac:dyDescent="0.3">
      <c r="A259" s="291"/>
      <c r="B259" s="317"/>
      <c r="C259" s="136" t="s">
        <v>355</v>
      </c>
      <c r="D259" s="29" t="s">
        <v>356</v>
      </c>
      <c r="E259" s="43">
        <f>VLOOKUP(C259,Belimo!A:B,2,FALSE)</f>
        <v>341</v>
      </c>
      <c r="F259" s="43">
        <f>VLOOKUP("R3040-S3",Belimo!A:B,2,FALSE)</f>
        <v>316</v>
      </c>
      <c r="G259" s="24">
        <f t="shared" si="26"/>
        <v>657</v>
      </c>
      <c r="H259" s="22">
        <f t="shared" si="25"/>
        <v>53203.86</v>
      </c>
    </row>
    <row r="260" spans="1:8" ht="15" customHeight="1" x14ac:dyDescent="0.3">
      <c r="A260" s="291"/>
      <c r="B260" s="317"/>
      <c r="C260" s="136" t="s">
        <v>357</v>
      </c>
      <c r="D260" s="29" t="s">
        <v>358</v>
      </c>
      <c r="E260" s="43">
        <f>VLOOKUP(C260,Belimo!A:B,2,FALSE)</f>
        <v>341</v>
      </c>
      <c r="F260" s="43">
        <f>VLOOKUP("R3040-S3",Belimo!A:B,2,FALSE)</f>
        <v>316</v>
      </c>
      <c r="G260" s="24">
        <f t="shared" si="26"/>
        <v>657</v>
      </c>
      <c r="H260" s="22">
        <f t="shared" si="25"/>
        <v>53203.86</v>
      </c>
    </row>
    <row r="261" spans="1:8" ht="30" x14ac:dyDescent="0.3">
      <c r="A261" s="291"/>
      <c r="B261" s="317"/>
      <c r="C261" s="136" t="s">
        <v>351</v>
      </c>
      <c r="D261" s="29" t="s">
        <v>352</v>
      </c>
      <c r="E261" s="43">
        <f>VLOOKUP(C261,Belimo!A:B,2,FALSE)</f>
        <v>414</v>
      </c>
      <c r="F261" s="43">
        <f>VLOOKUP("R3040-S3",Belimo!A:B,2,FALSE)</f>
        <v>316</v>
      </c>
      <c r="G261" s="24">
        <f t="shared" si="26"/>
        <v>730</v>
      </c>
      <c r="H261" s="22">
        <f t="shared" si="25"/>
        <v>59115.4</v>
      </c>
    </row>
    <row r="262" spans="1:8" ht="30" x14ac:dyDescent="0.3">
      <c r="A262" s="291"/>
      <c r="B262" s="317"/>
      <c r="C262" s="136" t="s">
        <v>353</v>
      </c>
      <c r="D262" s="29" t="s">
        <v>354</v>
      </c>
      <c r="E262" s="43">
        <f>VLOOKUP(C262,Belimo!A:B,2,FALSE)</f>
        <v>414</v>
      </c>
      <c r="F262" s="43">
        <f>VLOOKUP("R3040-S3",Belimo!A:B,2,FALSE)</f>
        <v>316</v>
      </c>
      <c r="G262" s="24">
        <f t="shared" si="26"/>
        <v>730</v>
      </c>
      <c r="H262" s="22">
        <f t="shared" si="25"/>
        <v>59115.4</v>
      </c>
    </row>
    <row r="263" spans="1:8" ht="30" x14ac:dyDescent="0.3">
      <c r="A263" s="291"/>
      <c r="B263" s="317"/>
      <c r="C263" s="136" t="s">
        <v>359</v>
      </c>
      <c r="D263" s="29" t="s">
        <v>360</v>
      </c>
      <c r="E263" s="43">
        <f>VLOOKUP(C263,Belimo!A:B,2,FALSE)</f>
        <v>378</v>
      </c>
      <c r="F263" s="43">
        <f>VLOOKUP("R3040-S3",Belimo!A:B,2,FALSE)</f>
        <v>316</v>
      </c>
      <c r="G263" s="24">
        <f t="shared" si="26"/>
        <v>694</v>
      </c>
      <c r="H263" s="22">
        <f t="shared" si="25"/>
        <v>56200.12</v>
      </c>
    </row>
    <row r="264" spans="1:8" ht="30" x14ac:dyDescent="0.3">
      <c r="A264" s="291"/>
      <c r="B264" s="317"/>
      <c r="C264" s="136" t="s">
        <v>361</v>
      </c>
      <c r="D264" s="29" t="s">
        <v>362</v>
      </c>
      <c r="E264" s="43">
        <f>VLOOKUP(C264,Belimo!A:B,2,FALSE)</f>
        <v>378</v>
      </c>
      <c r="F264" s="43">
        <f>VLOOKUP("R3040-S3",Belimo!A:B,2,FALSE)</f>
        <v>316</v>
      </c>
      <c r="G264" s="24">
        <f t="shared" si="26"/>
        <v>694</v>
      </c>
      <c r="H264" s="22">
        <f t="shared" si="25"/>
        <v>56200.12</v>
      </c>
    </row>
    <row r="265" spans="1:8" ht="18" x14ac:dyDescent="0.3">
      <c r="A265" s="412" t="s">
        <v>964</v>
      </c>
      <c r="B265" s="413"/>
      <c r="C265" s="413"/>
      <c r="D265" s="413"/>
      <c r="E265" s="413"/>
      <c r="F265" s="413"/>
      <c r="G265" s="413"/>
      <c r="H265" s="414"/>
    </row>
    <row r="266" spans="1:8" x14ac:dyDescent="0.3">
      <c r="A266" s="291" t="s">
        <v>227</v>
      </c>
      <c r="B266" s="317">
        <v>25</v>
      </c>
      <c r="C266" s="136" t="s">
        <v>364</v>
      </c>
      <c r="D266" s="29" t="s">
        <v>241</v>
      </c>
      <c r="E266" s="43">
        <f>VLOOKUP(C266,Belimo!A:B,2,FALSE)</f>
        <v>220</v>
      </c>
      <c r="F266" s="43">
        <f>VLOOKUP("R3050-25-S4",Belimo!A:B,2,FALSE)</f>
        <v>382</v>
      </c>
      <c r="G266" s="24">
        <f t="shared" ref="G266:G292" si="27">E266+F266</f>
        <v>602</v>
      </c>
      <c r="H266" s="22">
        <f t="shared" si="25"/>
        <v>48749.96</v>
      </c>
    </row>
    <row r="267" spans="1:8" x14ac:dyDescent="0.3">
      <c r="A267" s="291"/>
      <c r="B267" s="317"/>
      <c r="C267" s="129" t="s">
        <v>363</v>
      </c>
      <c r="D267" s="29" t="s">
        <v>252</v>
      </c>
      <c r="E267" s="43">
        <f>VLOOKUP(C267,Belimo!A:B,2,FALSE)</f>
        <v>220</v>
      </c>
      <c r="F267" s="43">
        <f>VLOOKUP("R3050-25-S4",Belimo!A:B,2,FALSE)</f>
        <v>382</v>
      </c>
      <c r="G267" s="24">
        <f t="shared" si="27"/>
        <v>602</v>
      </c>
      <c r="H267" s="22">
        <f t="shared" si="25"/>
        <v>48749.96</v>
      </c>
    </row>
    <row r="268" spans="1:8" x14ac:dyDescent="0.3">
      <c r="A268" s="291"/>
      <c r="B268" s="317"/>
      <c r="C268" s="136" t="s">
        <v>369</v>
      </c>
      <c r="D268" s="29" t="s">
        <v>202</v>
      </c>
      <c r="E268" s="43">
        <f>VLOOKUP(C268,Belimo!A:B,2,FALSE)</f>
        <v>297</v>
      </c>
      <c r="F268" s="43">
        <f>VLOOKUP("R3050-25-S4",Belimo!A:B,2,FALSE)</f>
        <v>382</v>
      </c>
      <c r="G268" s="24">
        <f t="shared" si="27"/>
        <v>679</v>
      </c>
      <c r="H268" s="22">
        <f t="shared" si="25"/>
        <v>54985.420000000006</v>
      </c>
    </row>
    <row r="269" spans="1:8" x14ac:dyDescent="0.3">
      <c r="A269" s="291"/>
      <c r="B269" s="317"/>
      <c r="C269" s="136" t="s">
        <v>367</v>
      </c>
      <c r="D269" s="29" t="s">
        <v>368</v>
      </c>
      <c r="E269" s="43">
        <f>VLOOKUP(C269,Belimo!A:B,2,FALSE)</f>
        <v>264</v>
      </c>
      <c r="F269" s="43">
        <f>VLOOKUP("R3050-25-S4",Belimo!A:B,2,FALSE)</f>
        <v>382</v>
      </c>
      <c r="G269" s="24">
        <f t="shared" si="27"/>
        <v>646</v>
      </c>
      <c r="H269" s="22">
        <f t="shared" si="25"/>
        <v>52313.08</v>
      </c>
    </row>
    <row r="270" spans="1:8" x14ac:dyDescent="0.3">
      <c r="A270" s="291"/>
      <c r="B270" s="317"/>
      <c r="C270" s="136" t="s">
        <v>365</v>
      </c>
      <c r="D270" s="29" t="s">
        <v>366</v>
      </c>
      <c r="E270" s="43">
        <f>VLOOKUP(C270,Belimo!A:B,2,FALSE)</f>
        <v>264</v>
      </c>
      <c r="F270" s="43">
        <f>VLOOKUP("R3050-25-S4",Belimo!A:B,2,FALSE)</f>
        <v>382</v>
      </c>
      <c r="G270" s="24">
        <f t="shared" si="27"/>
        <v>646</v>
      </c>
      <c r="H270" s="22">
        <f t="shared" si="25"/>
        <v>52313.08</v>
      </c>
    </row>
    <row r="271" spans="1:8" ht="30" x14ac:dyDescent="0.3">
      <c r="A271" s="291"/>
      <c r="B271" s="317"/>
      <c r="C271" s="136" t="s">
        <v>370</v>
      </c>
      <c r="D271" s="29" t="s">
        <v>919</v>
      </c>
      <c r="E271" s="43">
        <f>VLOOKUP(C271,Belimo!A:B,2,FALSE)</f>
        <v>432</v>
      </c>
      <c r="F271" s="43">
        <f>VLOOKUP("R3050-25-S4",Belimo!A:B,2,FALSE)</f>
        <v>382</v>
      </c>
      <c r="G271" s="24">
        <f t="shared" si="27"/>
        <v>814</v>
      </c>
      <c r="H271" s="22">
        <f t="shared" si="25"/>
        <v>65917.72</v>
      </c>
    </row>
    <row r="272" spans="1:8" ht="30" x14ac:dyDescent="0.3">
      <c r="A272" s="291"/>
      <c r="B272" s="317"/>
      <c r="C272" s="136" t="s">
        <v>1823</v>
      </c>
      <c r="D272" s="29" t="s">
        <v>920</v>
      </c>
      <c r="E272" s="43">
        <f>VLOOKUP(C272,Belimo!A:B,2,FALSE)</f>
        <v>432</v>
      </c>
      <c r="F272" s="43">
        <f>VLOOKUP("R3050-25-S4",Belimo!A:B,2,FALSE)</f>
        <v>382</v>
      </c>
      <c r="G272" s="24">
        <f t="shared" si="27"/>
        <v>814</v>
      </c>
      <c r="H272" s="22">
        <f t="shared" si="25"/>
        <v>65917.72</v>
      </c>
    </row>
    <row r="273" spans="1:8" ht="30" x14ac:dyDescent="0.3">
      <c r="A273" s="291"/>
      <c r="B273" s="317"/>
      <c r="C273" s="136" t="s">
        <v>242</v>
      </c>
      <c r="D273" s="29" t="s">
        <v>243</v>
      </c>
      <c r="E273" s="43">
        <f>VLOOKUP(C273,Belimo!A:B,2,FALSE)</f>
        <v>476</v>
      </c>
      <c r="F273" s="43">
        <f>VLOOKUP("R3050-25-S4",Belimo!A:B,2,FALSE)</f>
        <v>382</v>
      </c>
      <c r="G273" s="24">
        <f t="shared" si="27"/>
        <v>858</v>
      </c>
      <c r="H273" s="22">
        <f t="shared" si="25"/>
        <v>69480.84</v>
      </c>
    </row>
    <row r="274" spans="1:8" ht="30" x14ac:dyDescent="0.3">
      <c r="A274" s="291"/>
      <c r="B274" s="317"/>
      <c r="C274" s="136" t="s">
        <v>1825</v>
      </c>
      <c r="D274" s="29" t="s">
        <v>244</v>
      </c>
      <c r="E274" s="43">
        <f>VLOOKUP(C274,Belimo!A:B,2,FALSE)</f>
        <v>476</v>
      </c>
      <c r="F274" s="43">
        <f>VLOOKUP("R3050-25-S4",Belimo!A:B,2,FALSE)</f>
        <v>382</v>
      </c>
      <c r="G274" s="24">
        <f t="shared" si="27"/>
        <v>858</v>
      </c>
      <c r="H274" s="22">
        <f t="shared" si="25"/>
        <v>69480.84</v>
      </c>
    </row>
    <row r="275" spans="1:8" x14ac:dyDescent="0.3">
      <c r="A275" s="291" t="s">
        <v>379</v>
      </c>
      <c r="B275" s="288">
        <v>40</v>
      </c>
      <c r="C275" s="136" t="s">
        <v>364</v>
      </c>
      <c r="D275" s="29" t="s">
        <v>241</v>
      </c>
      <c r="E275" s="43">
        <f>VLOOKUP(C275,Belimo!A:B,2,FALSE)</f>
        <v>220</v>
      </c>
      <c r="F275" s="43">
        <f>VLOOKUP("R3050-40-S4",Belimo!A:B,2,FALSE)</f>
        <v>533</v>
      </c>
      <c r="G275" s="24">
        <f t="shared" si="27"/>
        <v>753</v>
      </c>
      <c r="H275" s="22">
        <f t="shared" si="25"/>
        <v>60977.94</v>
      </c>
    </row>
    <row r="276" spans="1:8" x14ac:dyDescent="0.3">
      <c r="A276" s="429"/>
      <c r="B276" s="298"/>
      <c r="C276" s="129" t="s">
        <v>363</v>
      </c>
      <c r="D276" s="29" t="s">
        <v>252</v>
      </c>
      <c r="E276" s="43">
        <f>VLOOKUP(C276,Belimo!A:B,2,FALSE)</f>
        <v>220</v>
      </c>
      <c r="F276" s="43">
        <f>VLOOKUP("R3050-40-S4",Belimo!A:B,2,FALSE)</f>
        <v>533</v>
      </c>
      <c r="G276" s="24">
        <f t="shared" si="27"/>
        <v>753</v>
      </c>
      <c r="H276" s="22">
        <f t="shared" si="25"/>
        <v>60977.94</v>
      </c>
    </row>
    <row r="277" spans="1:8" x14ac:dyDescent="0.3">
      <c r="A277" s="429"/>
      <c r="B277" s="298"/>
      <c r="C277" s="136" t="s">
        <v>369</v>
      </c>
      <c r="D277" s="29" t="s">
        <v>202</v>
      </c>
      <c r="E277" s="43">
        <f>VLOOKUP(C277,Belimo!A:B,2,FALSE)</f>
        <v>297</v>
      </c>
      <c r="F277" s="43">
        <f>VLOOKUP("R3050-40-S4",Belimo!A:B,2,FALSE)</f>
        <v>533</v>
      </c>
      <c r="G277" s="24">
        <f t="shared" si="27"/>
        <v>830</v>
      </c>
      <c r="H277" s="22">
        <f t="shared" si="25"/>
        <v>67213.400000000009</v>
      </c>
    </row>
    <row r="278" spans="1:8" x14ac:dyDescent="0.3">
      <c r="A278" s="429"/>
      <c r="B278" s="298"/>
      <c r="C278" s="136" t="s">
        <v>367</v>
      </c>
      <c r="D278" s="29" t="s">
        <v>368</v>
      </c>
      <c r="E278" s="43">
        <f>VLOOKUP(C278,Belimo!A:B,2,FALSE)</f>
        <v>264</v>
      </c>
      <c r="F278" s="43">
        <f>VLOOKUP("R3050-40-S4",Belimo!A:B,2,FALSE)</f>
        <v>533</v>
      </c>
      <c r="G278" s="24">
        <f t="shared" si="27"/>
        <v>797</v>
      </c>
      <c r="H278" s="22">
        <f t="shared" si="25"/>
        <v>64541.060000000005</v>
      </c>
    </row>
    <row r="279" spans="1:8" x14ac:dyDescent="0.3">
      <c r="A279" s="429"/>
      <c r="B279" s="298"/>
      <c r="C279" s="136" t="s">
        <v>365</v>
      </c>
      <c r="D279" s="29" t="s">
        <v>366</v>
      </c>
      <c r="E279" s="43">
        <f>VLOOKUP(C279,Belimo!A:B,2,FALSE)</f>
        <v>264</v>
      </c>
      <c r="F279" s="43">
        <f>VLOOKUP("R3050-40-S4",Belimo!A:B,2,FALSE)</f>
        <v>533</v>
      </c>
      <c r="G279" s="24">
        <f t="shared" si="27"/>
        <v>797</v>
      </c>
      <c r="H279" s="22">
        <f t="shared" si="25"/>
        <v>64541.060000000005</v>
      </c>
    </row>
    <row r="280" spans="1:8" ht="30" x14ac:dyDescent="0.3">
      <c r="A280" s="429"/>
      <c r="B280" s="298"/>
      <c r="C280" s="136" t="s">
        <v>370</v>
      </c>
      <c r="D280" s="29" t="s">
        <v>919</v>
      </c>
      <c r="E280" s="43">
        <f>VLOOKUP(C280,Belimo!A:B,2,FALSE)</f>
        <v>432</v>
      </c>
      <c r="F280" s="43">
        <f>VLOOKUP("R3050-40-S4",Belimo!A:B,2,FALSE)</f>
        <v>533</v>
      </c>
      <c r="G280" s="24">
        <f t="shared" si="27"/>
        <v>965</v>
      </c>
      <c r="H280" s="22">
        <f t="shared" si="25"/>
        <v>78145.7</v>
      </c>
    </row>
    <row r="281" spans="1:8" ht="30" x14ac:dyDescent="0.3">
      <c r="A281" s="429"/>
      <c r="B281" s="298"/>
      <c r="C281" s="136" t="s">
        <v>1823</v>
      </c>
      <c r="D281" s="29" t="s">
        <v>920</v>
      </c>
      <c r="E281" s="43">
        <f>VLOOKUP(C281,Belimo!A:B,2,FALSE)</f>
        <v>432</v>
      </c>
      <c r="F281" s="43">
        <f>VLOOKUP("R3050-40-S4",Belimo!A:B,2,FALSE)</f>
        <v>533</v>
      </c>
      <c r="G281" s="24">
        <f t="shared" si="27"/>
        <v>965</v>
      </c>
      <c r="H281" s="22">
        <f t="shared" si="25"/>
        <v>78145.7</v>
      </c>
    </row>
    <row r="282" spans="1:8" ht="30" x14ac:dyDescent="0.3">
      <c r="A282" s="429"/>
      <c r="B282" s="298"/>
      <c r="C282" s="136" t="s">
        <v>242</v>
      </c>
      <c r="D282" s="29" t="s">
        <v>243</v>
      </c>
      <c r="E282" s="43">
        <f>VLOOKUP(C282,Belimo!A:B,2,FALSE)</f>
        <v>476</v>
      </c>
      <c r="F282" s="43">
        <f>VLOOKUP("R3050-40-S4",Belimo!A:B,2,FALSE)</f>
        <v>533</v>
      </c>
      <c r="G282" s="24">
        <f t="shared" si="27"/>
        <v>1009</v>
      </c>
      <c r="H282" s="22">
        <f t="shared" si="25"/>
        <v>81708.820000000007</v>
      </c>
    </row>
    <row r="283" spans="1:8" ht="30" x14ac:dyDescent="0.3">
      <c r="A283" s="430"/>
      <c r="B283" s="289"/>
      <c r="C283" s="136" t="s">
        <v>1825</v>
      </c>
      <c r="D283" s="29" t="s">
        <v>244</v>
      </c>
      <c r="E283" s="43">
        <f>VLOOKUP(C283,Belimo!A:B,2,FALSE)</f>
        <v>476</v>
      </c>
      <c r="F283" s="43">
        <f>VLOOKUP("R3050-40-S4",Belimo!A:B,2,FALSE)</f>
        <v>533</v>
      </c>
      <c r="G283" s="24">
        <f t="shared" si="27"/>
        <v>1009</v>
      </c>
      <c r="H283" s="22">
        <f t="shared" si="25"/>
        <v>81708.820000000007</v>
      </c>
    </row>
    <row r="284" spans="1:8" ht="15" customHeight="1" x14ac:dyDescent="0.3">
      <c r="A284" s="291" t="s">
        <v>380</v>
      </c>
      <c r="B284" s="288">
        <v>58</v>
      </c>
      <c r="C284" s="136" t="s">
        <v>364</v>
      </c>
      <c r="D284" s="29" t="s">
        <v>241</v>
      </c>
      <c r="E284" s="43">
        <f>VLOOKUP(C284,Belimo!A:B,2,FALSE)</f>
        <v>220</v>
      </c>
      <c r="F284" s="43">
        <f>VLOOKUP("R3050-58-S4",Belimo!A:B,2,FALSE)</f>
        <v>615</v>
      </c>
      <c r="G284" s="24">
        <f t="shared" si="27"/>
        <v>835</v>
      </c>
      <c r="H284" s="22">
        <f t="shared" si="25"/>
        <v>67618.3</v>
      </c>
    </row>
    <row r="285" spans="1:8" ht="15" customHeight="1" x14ac:dyDescent="0.3">
      <c r="A285" s="429"/>
      <c r="B285" s="298"/>
      <c r="C285" s="129" t="s">
        <v>363</v>
      </c>
      <c r="D285" s="29" t="s">
        <v>252</v>
      </c>
      <c r="E285" s="43">
        <f>VLOOKUP(C285,Belimo!A:B,2,FALSE)</f>
        <v>220</v>
      </c>
      <c r="F285" s="43">
        <f>VLOOKUP("R3050-58-S4",Belimo!A:B,2,FALSE)</f>
        <v>615</v>
      </c>
      <c r="G285" s="24">
        <f t="shared" si="27"/>
        <v>835</v>
      </c>
      <c r="H285" s="22">
        <f t="shared" si="25"/>
        <v>67618.3</v>
      </c>
    </row>
    <row r="286" spans="1:8" ht="15" customHeight="1" x14ac:dyDescent="0.3">
      <c r="A286" s="429"/>
      <c r="B286" s="298"/>
      <c r="C286" s="136" t="s">
        <v>369</v>
      </c>
      <c r="D286" s="29" t="s">
        <v>202</v>
      </c>
      <c r="E286" s="43">
        <f>VLOOKUP(C286,Belimo!A:B,2,FALSE)</f>
        <v>297</v>
      </c>
      <c r="F286" s="43">
        <f>VLOOKUP("R3050-58-S4",Belimo!A:B,2,FALSE)</f>
        <v>615</v>
      </c>
      <c r="G286" s="24">
        <f t="shared" si="27"/>
        <v>912</v>
      </c>
      <c r="H286" s="22">
        <f t="shared" si="25"/>
        <v>73853.760000000009</v>
      </c>
    </row>
    <row r="287" spans="1:8" ht="15" customHeight="1" x14ac:dyDescent="0.3">
      <c r="A287" s="429"/>
      <c r="B287" s="298"/>
      <c r="C287" s="136" t="s">
        <v>367</v>
      </c>
      <c r="D287" s="29" t="s">
        <v>368</v>
      </c>
      <c r="E287" s="43">
        <f>VLOOKUP(C287,Belimo!A:B,2,FALSE)</f>
        <v>264</v>
      </c>
      <c r="F287" s="43">
        <f>VLOOKUP("R3050-58-S4",Belimo!A:B,2,FALSE)</f>
        <v>615</v>
      </c>
      <c r="G287" s="24">
        <f t="shared" si="27"/>
        <v>879</v>
      </c>
      <c r="H287" s="22">
        <f t="shared" si="25"/>
        <v>71181.42</v>
      </c>
    </row>
    <row r="288" spans="1:8" x14ac:dyDescent="0.3">
      <c r="A288" s="429"/>
      <c r="B288" s="298"/>
      <c r="C288" s="136" t="s">
        <v>365</v>
      </c>
      <c r="D288" s="29" t="s">
        <v>366</v>
      </c>
      <c r="E288" s="43">
        <f>VLOOKUP(C288,Belimo!A:B,2,FALSE)</f>
        <v>264</v>
      </c>
      <c r="F288" s="43">
        <f>VLOOKUP("R3050-58-S4",Belimo!A:B,2,FALSE)</f>
        <v>615</v>
      </c>
      <c r="G288" s="24">
        <f t="shared" si="27"/>
        <v>879</v>
      </c>
      <c r="H288" s="22">
        <f t="shared" si="25"/>
        <v>71181.42</v>
      </c>
    </row>
    <row r="289" spans="1:8" ht="30" x14ac:dyDescent="0.3">
      <c r="A289" s="429"/>
      <c r="B289" s="298"/>
      <c r="C289" s="136" t="s">
        <v>370</v>
      </c>
      <c r="D289" s="29" t="s">
        <v>919</v>
      </c>
      <c r="E289" s="43">
        <f>VLOOKUP(C289,Belimo!A:B,2,FALSE)</f>
        <v>432</v>
      </c>
      <c r="F289" s="43">
        <f>VLOOKUP("R3050-58-S4",Belimo!A:B,2,FALSE)</f>
        <v>615</v>
      </c>
      <c r="G289" s="24">
        <f t="shared" si="27"/>
        <v>1047</v>
      </c>
      <c r="H289" s="22">
        <f t="shared" si="25"/>
        <v>84786.06</v>
      </c>
    </row>
    <row r="290" spans="1:8" ht="30" x14ac:dyDescent="0.3">
      <c r="A290" s="429"/>
      <c r="B290" s="298"/>
      <c r="C290" s="136" t="s">
        <v>1823</v>
      </c>
      <c r="D290" s="29" t="s">
        <v>920</v>
      </c>
      <c r="E290" s="43">
        <f>VLOOKUP(C290,Belimo!A:B,2,FALSE)</f>
        <v>432</v>
      </c>
      <c r="F290" s="43">
        <f>VLOOKUP("R3050-58-S4",Belimo!A:B,2,FALSE)</f>
        <v>615</v>
      </c>
      <c r="G290" s="24">
        <f t="shared" si="27"/>
        <v>1047</v>
      </c>
      <c r="H290" s="22">
        <f t="shared" si="25"/>
        <v>84786.06</v>
      </c>
    </row>
    <row r="291" spans="1:8" ht="30" x14ac:dyDescent="0.3">
      <c r="A291" s="429"/>
      <c r="B291" s="298"/>
      <c r="C291" s="136" t="s">
        <v>242</v>
      </c>
      <c r="D291" s="29" t="s">
        <v>243</v>
      </c>
      <c r="E291" s="43">
        <f>VLOOKUP(C291,Belimo!A:B,2,FALSE)</f>
        <v>476</v>
      </c>
      <c r="F291" s="43">
        <f>VLOOKUP("R3050-58-S4",Belimo!A:B,2,FALSE)</f>
        <v>615</v>
      </c>
      <c r="G291" s="24">
        <f t="shared" si="27"/>
        <v>1091</v>
      </c>
      <c r="H291" s="22">
        <f t="shared" si="25"/>
        <v>88349.180000000008</v>
      </c>
    </row>
    <row r="292" spans="1:8" ht="30" x14ac:dyDescent="0.3">
      <c r="A292" s="430"/>
      <c r="B292" s="289"/>
      <c r="C292" s="136" t="s">
        <v>1825</v>
      </c>
      <c r="D292" s="29" t="s">
        <v>244</v>
      </c>
      <c r="E292" s="43">
        <f>VLOOKUP(C292,Belimo!A:B,2,FALSE)</f>
        <v>476</v>
      </c>
      <c r="F292" s="43">
        <f>VLOOKUP("R3050-58-S4",Belimo!A:B,2,FALSE)</f>
        <v>615</v>
      </c>
      <c r="G292" s="24">
        <f t="shared" si="27"/>
        <v>1091</v>
      </c>
      <c r="H292" s="22">
        <f t="shared" si="25"/>
        <v>88349.180000000008</v>
      </c>
    </row>
    <row r="293" spans="1:8" ht="15" customHeight="1" x14ac:dyDescent="0.3">
      <c r="A293" s="412" t="s">
        <v>965</v>
      </c>
      <c r="B293" s="413"/>
      <c r="C293" s="413"/>
      <c r="D293" s="413"/>
      <c r="E293" s="413"/>
      <c r="F293" s="413"/>
      <c r="G293" s="413"/>
      <c r="H293" s="414"/>
    </row>
    <row r="294" spans="1:8" ht="15" customHeight="1" x14ac:dyDescent="0.3">
      <c r="A294" s="428" t="s">
        <v>228</v>
      </c>
      <c r="B294" s="427">
        <v>49</v>
      </c>
      <c r="C294" s="137" t="s">
        <v>364</v>
      </c>
      <c r="D294" s="135" t="s">
        <v>246</v>
      </c>
      <c r="E294" s="43">
        <f>VLOOKUP(C294,Belimo!A:B,2,FALSE)</f>
        <v>220</v>
      </c>
      <c r="F294" s="43">
        <f>VLOOKUP("R3050-S4",Belimo!A:B,2,FALSE)</f>
        <v>366</v>
      </c>
      <c r="G294" s="24">
        <f t="shared" ref="G294:G305" si="28">E294+F294</f>
        <v>586</v>
      </c>
      <c r="H294" s="22">
        <f t="shared" ref="H294:H356" si="29">$G$7*G294</f>
        <v>47454.28</v>
      </c>
    </row>
    <row r="295" spans="1:8" ht="15" customHeight="1" x14ac:dyDescent="0.3">
      <c r="A295" s="428"/>
      <c r="B295" s="427"/>
      <c r="C295" s="132" t="s">
        <v>363</v>
      </c>
      <c r="D295" s="135" t="s">
        <v>245</v>
      </c>
      <c r="E295" s="43">
        <f>VLOOKUP(C295,Belimo!A:B,2,FALSE)</f>
        <v>220</v>
      </c>
      <c r="F295" s="43">
        <f>VLOOKUP("R3050-S4",Belimo!A:B,2,FALSE)</f>
        <v>366</v>
      </c>
      <c r="G295" s="24">
        <f t="shared" si="28"/>
        <v>586</v>
      </c>
      <c r="H295" s="22">
        <f t="shared" si="29"/>
        <v>47454.28</v>
      </c>
    </row>
    <row r="296" spans="1:8" ht="15" customHeight="1" x14ac:dyDescent="0.3">
      <c r="A296" s="428"/>
      <c r="B296" s="427"/>
      <c r="C296" s="137" t="s">
        <v>367</v>
      </c>
      <c r="D296" s="135" t="s">
        <v>43</v>
      </c>
      <c r="E296" s="43">
        <f>VLOOKUP(C296,Belimo!A:B,2,FALSE)</f>
        <v>264</v>
      </c>
      <c r="F296" s="43">
        <f>VLOOKUP("R3050-S4",Belimo!A:B,2,FALSE)</f>
        <v>366</v>
      </c>
      <c r="G296" s="24">
        <f t="shared" si="28"/>
        <v>630</v>
      </c>
      <c r="H296" s="22">
        <f t="shared" si="29"/>
        <v>51017.4</v>
      </c>
    </row>
    <row r="297" spans="1:8" ht="15" customHeight="1" x14ac:dyDescent="0.3">
      <c r="A297" s="428"/>
      <c r="B297" s="427"/>
      <c r="C297" s="137" t="s">
        <v>365</v>
      </c>
      <c r="D297" s="135" t="s">
        <v>247</v>
      </c>
      <c r="E297" s="43">
        <f>VLOOKUP(C297,Belimo!A:B,2,FALSE)</f>
        <v>264</v>
      </c>
      <c r="F297" s="43">
        <f>VLOOKUP("R3050-S4",Belimo!A:B,2,FALSE)</f>
        <v>366</v>
      </c>
      <c r="G297" s="24">
        <f t="shared" si="28"/>
        <v>630</v>
      </c>
      <c r="H297" s="22">
        <f t="shared" si="29"/>
        <v>51017.4</v>
      </c>
    </row>
    <row r="298" spans="1:8" ht="15" customHeight="1" x14ac:dyDescent="0.3">
      <c r="A298" s="428"/>
      <c r="B298" s="427"/>
      <c r="C298" s="137" t="s">
        <v>44</v>
      </c>
      <c r="D298" s="135" t="s">
        <v>45</v>
      </c>
      <c r="E298" s="43">
        <f>VLOOKUP(C298,Belimo!A:B,2,FALSE)</f>
        <v>428</v>
      </c>
      <c r="F298" s="43">
        <f>VLOOKUP("R3050-S4",Belimo!A:B,2,FALSE)</f>
        <v>366</v>
      </c>
      <c r="G298" s="24">
        <f t="shared" si="28"/>
        <v>794</v>
      </c>
      <c r="H298" s="22">
        <f t="shared" si="29"/>
        <v>64298.12</v>
      </c>
    </row>
    <row r="299" spans="1:8" ht="15" customHeight="1" x14ac:dyDescent="0.3">
      <c r="A299" s="428"/>
      <c r="B299" s="427"/>
      <c r="C299" s="137" t="s">
        <v>1818</v>
      </c>
      <c r="D299" s="135" t="s">
        <v>46</v>
      </c>
      <c r="E299" s="43">
        <f>VLOOKUP(C299,Belimo!A:B,2,FALSE)</f>
        <v>428</v>
      </c>
      <c r="F299" s="43">
        <f>VLOOKUP("R3050-S4",Belimo!A:B,2,FALSE)</f>
        <v>366</v>
      </c>
      <c r="G299" s="24">
        <f t="shared" si="28"/>
        <v>794</v>
      </c>
      <c r="H299" s="22">
        <f t="shared" si="29"/>
        <v>64298.12</v>
      </c>
    </row>
    <row r="300" spans="1:8" ht="15" customHeight="1" x14ac:dyDescent="0.3">
      <c r="A300" s="428"/>
      <c r="B300" s="427"/>
      <c r="C300" s="137" t="s">
        <v>530</v>
      </c>
      <c r="D300" s="135" t="s">
        <v>923</v>
      </c>
      <c r="E300" s="43">
        <f>VLOOKUP(C300,Belimo!A:B,2,FALSE)</f>
        <v>398</v>
      </c>
      <c r="F300" s="43">
        <f>VLOOKUP("R3050-S4",Belimo!A:B,2,FALSE)</f>
        <v>366</v>
      </c>
      <c r="G300" s="24">
        <f t="shared" si="28"/>
        <v>764</v>
      </c>
      <c r="H300" s="22">
        <f t="shared" si="29"/>
        <v>61868.72</v>
      </c>
    </row>
    <row r="301" spans="1:8" x14ac:dyDescent="0.3">
      <c r="A301" s="428"/>
      <c r="B301" s="427"/>
      <c r="C301" s="137" t="s">
        <v>1820</v>
      </c>
      <c r="D301" s="135" t="s">
        <v>924</v>
      </c>
      <c r="E301" s="43">
        <f>VLOOKUP(C301,Belimo!A:B,2,FALSE)</f>
        <v>398</v>
      </c>
      <c r="F301" s="43">
        <f>VLOOKUP("R3050-S4",Belimo!A:B,2,FALSE)</f>
        <v>366</v>
      </c>
      <c r="G301" s="24">
        <f t="shared" si="28"/>
        <v>764</v>
      </c>
      <c r="H301" s="22">
        <f t="shared" si="29"/>
        <v>61868.72</v>
      </c>
    </row>
    <row r="302" spans="1:8" ht="30" x14ac:dyDescent="0.3">
      <c r="A302" s="428"/>
      <c r="B302" s="427"/>
      <c r="C302" s="137" t="s">
        <v>47</v>
      </c>
      <c r="D302" s="135" t="s">
        <v>921</v>
      </c>
      <c r="E302" s="43">
        <f>VLOOKUP(C302,Belimo!A:B,2,FALSE)</f>
        <v>487</v>
      </c>
      <c r="F302" s="43">
        <f>VLOOKUP("R3050-S4",Belimo!A:B,2,FALSE)</f>
        <v>366</v>
      </c>
      <c r="G302" s="24">
        <f t="shared" si="28"/>
        <v>853</v>
      </c>
      <c r="H302" s="22">
        <f t="shared" si="29"/>
        <v>69075.94</v>
      </c>
    </row>
    <row r="303" spans="1:8" ht="30" x14ac:dyDescent="0.3">
      <c r="A303" s="428"/>
      <c r="B303" s="427"/>
      <c r="C303" s="137" t="s">
        <v>1819</v>
      </c>
      <c r="D303" s="135" t="s">
        <v>922</v>
      </c>
      <c r="E303" s="43">
        <f>VLOOKUP(C303,Belimo!A:B,2,FALSE)</f>
        <v>487</v>
      </c>
      <c r="F303" s="43">
        <f>VLOOKUP("R3050-S4",Belimo!A:B,2,FALSE)</f>
        <v>366</v>
      </c>
      <c r="G303" s="24">
        <f t="shared" si="28"/>
        <v>853</v>
      </c>
      <c r="H303" s="22">
        <f t="shared" si="29"/>
        <v>69075.94</v>
      </c>
    </row>
    <row r="304" spans="1:8" ht="30" x14ac:dyDescent="0.3">
      <c r="A304" s="428"/>
      <c r="B304" s="427"/>
      <c r="C304" s="137" t="s">
        <v>531</v>
      </c>
      <c r="D304" s="135" t="s">
        <v>532</v>
      </c>
      <c r="E304" s="43">
        <f>VLOOKUP(C304,Belimo!A:B,2,FALSE)</f>
        <v>449</v>
      </c>
      <c r="F304" s="43">
        <f>VLOOKUP("R3050-S4",Belimo!A:B,2,FALSE)</f>
        <v>366</v>
      </c>
      <c r="G304" s="24">
        <f t="shared" si="28"/>
        <v>815</v>
      </c>
      <c r="H304" s="22">
        <f t="shared" si="29"/>
        <v>65998.7</v>
      </c>
    </row>
    <row r="305" spans="1:8" ht="30" x14ac:dyDescent="0.3">
      <c r="A305" s="428"/>
      <c r="B305" s="427"/>
      <c r="C305" s="137" t="s">
        <v>1821</v>
      </c>
      <c r="D305" s="134" t="s">
        <v>533</v>
      </c>
      <c r="E305" s="43">
        <f>VLOOKUP(C305,Belimo!A:B,2,FALSE)</f>
        <v>449</v>
      </c>
      <c r="F305" s="43">
        <f>VLOOKUP("R3050-S4",Belimo!A:B,2,FALSE)</f>
        <v>366</v>
      </c>
      <c r="G305" s="24">
        <f t="shared" si="28"/>
        <v>815</v>
      </c>
      <c r="H305" s="22">
        <f t="shared" si="29"/>
        <v>65998.7</v>
      </c>
    </row>
    <row r="306" spans="1:8" ht="51.75" customHeight="1" x14ac:dyDescent="0.3">
      <c r="A306" s="299" t="s">
        <v>1528</v>
      </c>
      <c r="B306" s="300"/>
      <c r="C306" s="300"/>
      <c r="D306" s="300"/>
      <c r="E306" s="300"/>
      <c r="F306" s="300"/>
      <c r="G306" s="300"/>
      <c r="H306" s="318"/>
    </row>
    <row r="307" spans="1:8" ht="15" customHeight="1" x14ac:dyDescent="0.3">
      <c r="A307" s="48" t="s">
        <v>215</v>
      </c>
      <c r="B307" s="21">
        <v>5.5</v>
      </c>
      <c r="C307" s="460" t="s">
        <v>536</v>
      </c>
      <c r="D307" s="461"/>
      <c r="E307" s="462"/>
      <c r="F307" s="43">
        <f>VLOOKUP(A307,Belimo!$A:$B,2,FALSE)</f>
        <v>107</v>
      </c>
      <c r="G307" s="24">
        <f t="shared" ref="G307:G315" si="30">E307+F307</f>
        <v>107</v>
      </c>
      <c r="H307" s="22">
        <f t="shared" si="29"/>
        <v>8664.86</v>
      </c>
    </row>
    <row r="308" spans="1:8" ht="15" customHeight="1" x14ac:dyDescent="0.3">
      <c r="A308" s="48" t="s">
        <v>217</v>
      </c>
      <c r="B308" s="21">
        <v>11</v>
      </c>
      <c r="C308" s="460" t="s">
        <v>537</v>
      </c>
      <c r="D308" s="461"/>
      <c r="E308" s="462"/>
      <c r="F308" s="43">
        <f>VLOOKUP(A308,Belimo!$A:$B,2,FALSE)</f>
        <v>119</v>
      </c>
      <c r="G308" s="24">
        <f t="shared" si="30"/>
        <v>119</v>
      </c>
      <c r="H308" s="22">
        <f t="shared" si="29"/>
        <v>9636.6200000000008</v>
      </c>
    </row>
    <row r="309" spans="1:8" ht="15" customHeight="1" x14ac:dyDescent="0.3">
      <c r="A309" s="48" t="s">
        <v>219</v>
      </c>
      <c r="B309" s="21">
        <v>10</v>
      </c>
      <c r="C309" s="460" t="s">
        <v>538</v>
      </c>
      <c r="D309" s="461"/>
      <c r="E309" s="462"/>
      <c r="F309" s="43">
        <f>VLOOKUP(A309,Belimo!$A:$B,2,FALSE)</f>
        <v>153</v>
      </c>
      <c r="G309" s="24">
        <f t="shared" si="30"/>
        <v>153</v>
      </c>
      <c r="H309" s="22">
        <f t="shared" si="29"/>
        <v>12389.94</v>
      </c>
    </row>
    <row r="310" spans="1:8" ht="15" customHeight="1" x14ac:dyDescent="0.3">
      <c r="A310" s="48" t="s">
        <v>220</v>
      </c>
      <c r="B310" s="21">
        <v>9</v>
      </c>
      <c r="C310" s="460" t="s">
        <v>539</v>
      </c>
      <c r="D310" s="461"/>
      <c r="E310" s="462"/>
      <c r="F310" s="43">
        <f>VLOOKUP(A310,Belimo!$A:$B,2,FALSE)</f>
        <v>181</v>
      </c>
      <c r="G310" s="24">
        <f t="shared" si="30"/>
        <v>181</v>
      </c>
      <c r="H310" s="22">
        <f t="shared" si="29"/>
        <v>14657.380000000001</v>
      </c>
    </row>
    <row r="311" spans="1:8" ht="15" customHeight="1" x14ac:dyDescent="0.3">
      <c r="A311" s="48" t="s">
        <v>223</v>
      </c>
      <c r="B311" s="21">
        <v>15</v>
      </c>
      <c r="C311" s="460" t="s">
        <v>539</v>
      </c>
      <c r="D311" s="461"/>
      <c r="E311" s="462"/>
      <c r="F311" s="43">
        <f>VLOOKUP(A311,Belimo!$A:$B,2,FALSE)</f>
        <v>223</v>
      </c>
      <c r="G311" s="24">
        <f t="shared" si="30"/>
        <v>223</v>
      </c>
      <c r="H311" s="22">
        <f t="shared" si="29"/>
        <v>18058.54</v>
      </c>
    </row>
    <row r="312" spans="1:8" ht="15" customHeight="1" x14ac:dyDescent="0.3">
      <c r="A312" s="48" t="s">
        <v>225</v>
      </c>
      <c r="B312" s="21">
        <v>14</v>
      </c>
      <c r="C312" s="460" t="s">
        <v>540</v>
      </c>
      <c r="D312" s="461"/>
      <c r="E312" s="462"/>
      <c r="F312" s="43">
        <f>VLOOKUP(A312,Belimo!$A:$B,2,FALSE)</f>
        <v>271</v>
      </c>
      <c r="G312" s="24">
        <f t="shared" si="30"/>
        <v>271</v>
      </c>
      <c r="H312" s="22">
        <f t="shared" si="29"/>
        <v>21945.58</v>
      </c>
    </row>
    <row r="313" spans="1:8" ht="15" customHeight="1" x14ac:dyDescent="0.3">
      <c r="A313" s="48" t="s">
        <v>226</v>
      </c>
      <c r="B313" s="21">
        <v>47</v>
      </c>
      <c r="C313" s="460" t="s">
        <v>540</v>
      </c>
      <c r="D313" s="461"/>
      <c r="E313" s="462"/>
      <c r="F313" s="43">
        <f>VLOOKUP(A313,Belimo!$A:$B,2,FALSE)</f>
        <v>358</v>
      </c>
      <c r="G313" s="24">
        <f t="shared" si="30"/>
        <v>358</v>
      </c>
      <c r="H313" s="22">
        <f t="shared" si="29"/>
        <v>28990.84</v>
      </c>
    </row>
    <row r="314" spans="1:8" ht="15" customHeight="1" x14ac:dyDescent="0.3">
      <c r="A314" s="48" t="s">
        <v>229</v>
      </c>
      <c r="B314" s="21">
        <v>24</v>
      </c>
      <c r="C314" s="460" t="s">
        <v>541</v>
      </c>
      <c r="D314" s="461"/>
      <c r="E314" s="462"/>
      <c r="F314" s="43">
        <f>VLOOKUP(A314,Belimo!$A:$B,2,FALSE)</f>
        <v>311</v>
      </c>
      <c r="G314" s="24">
        <f t="shared" si="30"/>
        <v>311</v>
      </c>
      <c r="H314" s="22">
        <f t="shared" si="29"/>
        <v>25184.780000000002</v>
      </c>
    </row>
    <row r="315" spans="1:8" ht="15" customHeight="1" x14ac:dyDescent="0.3">
      <c r="A315" s="48" t="s">
        <v>230</v>
      </c>
      <c r="B315" s="21">
        <v>75</v>
      </c>
      <c r="C315" s="460" t="s">
        <v>541</v>
      </c>
      <c r="D315" s="461"/>
      <c r="E315" s="462"/>
      <c r="F315" s="43">
        <f>VLOOKUP(A315,Belimo!$A:$B,2,FALSE)</f>
        <v>465</v>
      </c>
      <c r="G315" s="24">
        <f t="shared" si="30"/>
        <v>465</v>
      </c>
      <c r="H315" s="22">
        <f t="shared" si="29"/>
        <v>37655.700000000004</v>
      </c>
    </row>
    <row r="316" spans="1:8" ht="51.75" customHeight="1" x14ac:dyDescent="0.3">
      <c r="A316" s="431" t="s">
        <v>397</v>
      </c>
      <c r="B316" s="301"/>
      <c r="C316" s="301"/>
      <c r="D316" s="301"/>
      <c r="E316" s="301"/>
      <c r="F316" s="301"/>
      <c r="G316" s="301"/>
      <c r="H316" s="302"/>
    </row>
    <row r="317" spans="1:8" ht="15" customHeight="1" x14ac:dyDescent="0.3">
      <c r="A317" s="138" t="s">
        <v>398</v>
      </c>
      <c r="B317" s="139"/>
      <c r="C317" s="140"/>
      <c r="D317" s="406" t="s">
        <v>1491</v>
      </c>
      <c r="E317" s="407"/>
      <c r="F317" s="408"/>
      <c r="G317" s="43">
        <f>VLOOKUP(A317,Belimo!$A:$B,2,FALSE)</f>
        <v>12</v>
      </c>
      <c r="H317" s="22">
        <f t="shared" si="29"/>
        <v>971.76</v>
      </c>
    </row>
    <row r="318" spans="1:8" ht="15" customHeight="1" x14ac:dyDescent="0.3">
      <c r="A318" s="138" t="s">
        <v>399</v>
      </c>
      <c r="B318" s="139"/>
      <c r="C318" s="140"/>
      <c r="D318" s="406" t="s">
        <v>1492</v>
      </c>
      <c r="E318" s="407"/>
      <c r="F318" s="408"/>
      <c r="G318" s="43">
        <f>VLOOKUP(A318,Belimo!$A:$B,2,FALSE)</f>
        <v>13</v>
      </c>
      <c r="H318" s="22">
        <f t="shared" si="29"/>
        <v>1052.74</v>
      </c>
    </row>
    <row r="319" spans="1:8" ht="15" customHeight="1" x14ac:dyDescent="0.3">
      <c r="A319" s="138" t="s">
        <v>400</v>
      </c>
      <c r="B319" s="139"/>
      <c r="C319" s="140"/>
      <c r="D319" s="406" t="s">
        <v>1493</v>
      </c>
      <c r="E319" s="407"/>
      <c r="F319" s="408"/>
      <c r="G319" s="43">
        <f>VLOOKUP(A319,Belimo!$A:$B,2,FALSE)</f>
        <v>15</v>
      </c>
      <c r="H319" s="22">
        <f t="shared" si="29"/>
        <v>1214.7</v>
      </c>
    </row>
    <row r="320" spans="1:8" ht="15" customHeight="1" x14ac:dyDescent="0.3">
      <c r="A320" s="138" t="s">
        <v>401</v>
      </c>
      <c r="B320" s="139"/>
      <c r="C320" s="140"/>
      <c r="D320" s="406" t="s">
        <v>1494</v>
      </c>
      <c r="E320" s="407"/>
      <c r="F320" s="408"/>
      <c r="G320" s="43">
        <f>VLOOKUP(A320,Belimo!$A:$B,2,FALSE)</f>
        <v>24</v>
      </c>
      <c r="H320" s="22">
        <f t="shared" si="29"/>
        <v>1943.52</v>
      </c>
    </row>
    <row r="321" spans="1:8" ht="15" customHeight="1" x14ac:dyDescent="0.3">
      <c r="A321" s="138" t="s">
        <v>402</v>
      </c>
      <c r="B321" s="139"/>
      <c r="C321" s="140"/>
      <c r="D321" s="406" t="s">
        <v>1495</v>
      </c>
      <c r="E321" s="407"/>
      <c r="F321" s="408"/>
      <c r="G321" s="43">
        <f>VLOOKUP(A321,Belimo!$A:$B,2,FALSE)</f>
        <v>31</v>
      </c>
      <c r="H321" s="22">
        <f t="shared" si="29"/>
        <v>2510.38</v>
      </c>
    </row>
    <row r="322" spans="1:8" ht="15" customHeight="1" x14ac:dyDescent="0.3">
      <c r="A322" s="138" t="s">
        <v>403</v>
      </c>
      <c r="B322" s="139"/>
      <c r="C322" s="140"/>
      <c r="D322" s="406" t="s">
        <v>1496</v>
      </c>
      <c r="E322" s="407"/>
      <c r="F322" s="408"/>
      <c r="G322" s="43">
        <f>VLOOKUP(A322,Belimo!$A:$B,2,FALSE)</f>
        <v>47</v>
      </c>
      <c r="H322" s="22">
        <f t="shared" si="29"/>
        <v>3806.0600000000004</v>
      </c>
    </row>
    <row r="323" spans="1:8" ht="51.75" customHeight="1" x14ac:dyDescent="0.3">
      <c r="A323" s="299" t="s">
        <v>1529</v>
      </c>
      <c r="B323" s="300"/>
      <c r="C323" s="300"/>
      <c r="D323" s="300"/>
      <c r="E323" s="300"/>
      <c r="F323" s="300"/>
      <c r="G323" s="300"/>
      <c r="H323" s="318"/>
    </row>
    <row r="324" spans="1:8" ht="18" x14ac:dyDescent="0.3">
      <c r="A324" s="412" t="s">
        <v>1553</v>
      </c>
      <c r="B324" s="413"/>
      <c r="C324" s="413"/>
      <c r="D324" s="413"/>
      <c r="E324" s="413"/>
      <c r="F324" s="413"/>
      <c r="G324" s="413"/>
      <c r="H324" s="414"/>
    </row>
    <row r="325" spans="1:8" ht="16.5" x14ac:dyDescent="0.3">
      <c r="A325" s="463" t="s">
        <v>1530</v>
      </c>
      <c r="B325" s="453" t="s">
        <v>1531</v>
      </c>
      <c r="C325" s="136" t="s">
        <v>597</v>
      </c>
      <c r="D325" s="29" t="s">
        <v>951</v>
      </c>
      <c r="E325" s="43">
        <f>VLOOKUP(C325,Belimo!A:B,2,FALSE)</f>
        <v>141</v>
      </c>
      <c r="F325" s="43">
        <f>VLOOKUP("R405K",Belimo!A:B,2,FALSE)</f>
        <v>83</v>
      </c>
      <c r="G325" s="24">
        <f>E325+F325</f>
        <v>224</v>
      </c>
      <c r="H325" s="22">
        <f t="shared" si="29"/>
        <v>18139.52</v>
      </c>
    </row>
    <row r="326" spans="1:8" ht="16.5" x14ac:dyDescent="0.3">
      <c r="A326" s="443" t="s">
        <v>599</v>
      </c>
      <c r="B326" s="425"/>
      <c r="C326" s="136" t="s">
        <v>598</v>
      </c>
      <c r="D326" s="29" t="s">
        <v>952</v>
      </c>
      <c r="E326" s="43">
        <f>VLOOKUP(C326,Belimo!A:B,2,FALSE)</f>
        <v>135</v>
      </c>
      <c r="F326" s="43">
        <f>VLOOKUP("R405K",Belimo!A:B,2,FALSE)</f>
        <v>83</v>
      </c>
      <c r="G326" s="24">
        <f t="shared" ref="G326:G333" si="31">E326+F326</f>
        <v>218</v>
      </c>
      <c r="H326" s="22">
        <f t="shared" si="29"/>
        <v>17653.64</v>
      </c>
    </row>
    <row r="327" spans="1:8" ht="16.5" x14ac:dyDescent="0.3">
      <c r="A327" s="444" t="s">
        <v>600</v>
      </c>
      <c r="B327" s="425"/>
      <c r="C327" s="136" t="s">
        <v>639</v>
      </c>
      <c r="D327" s="29" t="s">
        <v>950</v>
      </c>
      <c r="E327" s="43">
        <f>VLOOKUP(C327,Belimo!A:B,2,FALSE)</f>
        <v>180</v>
      </c>
      <c r="F327" s="43">
        <f>VLOOKUP("R405K",Belimo!A:B,2,FALSE)</f>
        <v>83</v>
      </c>
      <c r="G327" s="24">
        <f t="shared" si="31"/>
        <v>263</v>
      </c>
      <c r="H327" s="22">
        <f t="shared" si="29"/>
        <v>21297.74</v>
      </c>
    </row>
    <row r="328" spans="1:8" x14ac:dyDescent="0.3">
      <c r="A328" s="444"/>
      <c r="B328" s="425"/>
      <c r="C328" s="136" t="s">
        <v>643</v>
      </c>
      <c r="D328" s="29" t="s">
        <v>644</v>
      </c>
      <c r="E328" s="43">
        <f>VLOOKUP(C328,Belimo!A:B,2,FALSE)</f>
        <v>125</v>
      </c>
      <c r="F328" s="43">
        <f>VLOOKUP("R405K",Belimo!A:B,2,FALSE)</f>
        <v>83</v>
      </c>
      <c r="G328" s="24">
        <f t="shared" si="31"/>
        <v>208</v>
      </c>
      <c r="H328" s="22">
        <f t="shared" si="29"/>
        <v>16843.84</v>
      </c>
    </row>
    <row r="329" spans="1:8" x14ac:dyDescent="0.3">
      <c r="A329" s="444"/>
      <c r="B329" s="425"/>
      <c r="C329" s="136" t="s">
        <v>542</v>
      </c>
      <c r="D329" s="29" t="s">
        <v>646</v>
      </c>
      <c r="E329" s="43">
        <f>VLOOKUP(C329,Belimo!A:B,2,FALSE)</f>
        <v>125</v>
      </c>
      <c r="F329" s="43">
        <f>VLOOKUP("R405K",Belimo!A:B,2,FALSE)</f>
        <v>83</v>
      </c>
      <c r="G329" s="24">
        <f t="shared" si="31"/>
        <v>208</v>
      </c>
      <c r="H329" s="22">
        <f t="shared" si="29"/>
        <v>16843.84</v>
      </c>
    </row>
    <row r="330" spans="1:8" x14ac:dyDescent="0.3">
      <c r="A330" s="444"/>
      <c r="B330" s="425"/>
      <c r="C330" s="136" t="s">
        <v>640</v>
      </c>
      <c r="D330" s="29" t="s">
        <v>641</v>
      </c>
      <c r="E330" s="43">
        <f>VLOOKUP(C330,Belimo!A:B,2,FALSE)</f>
        <v>162</v>
      </c>
      <c r="F330" s="43">
        <f>VLOOKUP("R405K",Belimo!A:B,2,FALSE)</f>
        <v>83</v>
      </c>
      <c r="G330" s="24">
        <f t="shared" si="31"/>
        <v>245</v>
      </c>
      <c r="H330" s="22">
        <f t="shared" si="29"/>
        <v>19840.100000000002</v>
      </c>
    </row>
    <row r="331" spans="1:8" x14ac:dyDescent="0.3">
      <c r="A331" s="444" t="s">
        <v>601</v>
      </c>
      <c r="B331" s="425"/>
      <c r="C331" s="25" t="s">
        <v>925</v>
      </c>
      <c r="D331" s="39" t="s">
        <v>543</v>
      </c>
      <c r="E331" s="43">
        <f>VLOOKUP(C331,Belimo!A:B,2,FALSE)</f>
        <v>196</v>
      </c>
      <c r="F331" s="43">
        <f>VLOOKUP("R405K",Belimo!A:B,2,FALSE)</f>
        <v>83</v>
      </c>
      <c r="G331" s="24">
        <f t="shared" si="31"/>
        <v>279</v>
      </c>
      <c r="H331" s="22">
        <f t="shared" si="29"/>
        <v>22593.420000000002</v>
      </c>
    </row>
    <row r="332" spans="1:8" ht="30" x14ac:dyDescent="0.3">
      <c r="A332" s="444"/>
      <c r="B332" s="425"/>
      <c r="C332" s="23" t="s">
        <v>544</v>
      </c>
      <c r="D332" s="29" t="s">
        <v>545</v>
      </c>
      <c r="E332" s="43">
        <f>VLOOKUP(C332,Belimo!A:B,2,FALSE)</f>
        <v>280</v>
      </c>
      <c r="F332" s="43">
        <f>VLOOKUP("R405K",Belimo!A:B,2,FALSE)</f>
        <v>83</v>
      </c>
      <c r="G332" s="24">
        <f t="shared" si="31"/>
        <v>363</v>
      </c>
      <c r="H332" s="22">
        <f t="shared" si="29"/>
        <v>29395.74</v>
      </c>
    </row>
    <row r="333" spans="1:8" ht="30" x14ac:dyDescent="0.3">
      <c r="A333" s="445" t="s">
        <v>602</v>
      </c>
      <c r="B333" s="425"/>
      <c r="C333" s="41" t="s">
        <v>546</v>
      </c>
      <c r="D333" s="29" t="s">
        <v>547</v>
      </c>
      <c r="E333" s="43">
        <f>VLOOKUP(C333,Belimo!A:B,2,FALSE)</f>
        <v>280</v>
      </c>
      <c r="F333" s="43">
        <f>VLOOKUP("R405K",Belimo!A:B,2,FALSE)</f>
        <v>83</v>
      </c>
      <c r="G333" s="24">
        <f t="shared" si="31"/>
        <v>363</v>
      </c>
      <c r="H333" s="22">
        <f t="shared" si="29"/>
        <v>29395.74</v>
      </c>
    </row>
    <row r="334" spans="1:8" ht="18" x14ac:dyDescent="0.3">
      <c r="A334" s="412" t="s">
        <v>975</v>
      </c>
      <c r="B334" s="413"/>
      <c r="C334" s="413"/>
      <c r="D334" s="413"/>
      <c r="E334" s="413"/>
      <c r="F334" s="413"/>
      <c r="G334" s="413"/>
      <c r="H334" s="414"/>
    </row>
    <row r="335" spans="1:8" ht="16.5" x14ac:dyDescent="0.3">
      <c r="A335" s="420" t="s">
        <v>1532</v>
      </c>
      <c r="B335" s="418" t="s">
        <v>1533</v>
      </c>
      <c r="C335" s="136" t="s">
        <v>597</v>
      </c>
      <c r="D335" s="29" t="s">
        <v>951</v>
      </c>
      <c r="E335" s="43">
        <f>VLOOKUP(C335,Belimo!A:B,2,FALSE)</f>
        <v>141</v>
      </c>
      <c r="F335" s="43">
        <f>VLOOKUP("R409",Belimo!A:B,2,FALSE)</f>
        <v>92</v>
      </c>
      <c r="G335" s="24">
        <f>E335+F335</f>
        <v>233</v>
      </c>
      <c r="H335" s="22">
        <f t="shared" si="29"/>
        <v>18868.34</v>
      </c>
    </row>
    <row r="336" spans="1:8" ht="16.5" x14ac:dyDescent="0.3">
      <c r="A336" s="421"/>
      <c r="B336" s="419"/>
      <c r="C336" s="136" t="s">
        <v>598</v>
      </c>
      <c r="D336" s="29" t="s">
        <v>952</v>
      </c>
      <c r="E336" s="43">
        <f>VLOOKUP(C336,Belimo!A:B,2,FALSE)</f>
        <v>135</v>
      </c>
      <c r="F336" s="43">
        <f>VLOOKUP("R409",Belimo!A:B,2,FALSE)</f>
        <v>92</v>
      </c>
      <c r="G336" s="24">
        <f t="shared" ref="G336:G345" si="32">E336+F336</f>
        <v>227</v>
      </c>
      <c r="H336" s="22">
        <f t="shared" si="29"/>
        <v>18382.46</v>
      </c>
    </row>
    <row r="337" spans="1:8" ht="16.5" x14ac:dyDescent="0.3">
      <c r="A337" s="424"/>
      <c r="B337" s="425">
        <v>1</v>
      </c>
      <c r="C337" s="136" t="s">
        <v>639</v>
      </c>
      <c r="D337" s="29" t="s">
        <v>950</v>
      </c>
      <c r="E337" s="43">
        <f>VLOOKUP(C337,Belimo!A:B,2,FALSE)</f>
        <v>180</v>
      </c>
      <c r="F337" s="43">
        <f>VLOOKUP("R409",Belimo!A:B,2,FALSE)</f>
        <v>92</v>
      </c>
      <c r="G337" s="24">
        <f t="shared" si="32"/>
        <v>272</v>
      </c>
      <c r="H337" s="22">
        <f t="shared" si="29"/>
        <v>22026.560000000001</v>
      </c>
    </row>
    <row r="338" spans="1:8" x14ac:dyDescent="0.3">
      <c r="A338" s="424"/>
      <c r="B338" s="425"/>
      <c r="C338" s="136" t="s">
        <v>643</v>
      </c>
      <c r="D338" s="29" t="s">
        <v>644</v>
      </c>
      <c r="E338" s="43">
        <f>VLOOKUP(C338,Belimo!A:B,2,FALSE)</f>
        <v>125</v>
      </c>
      <c r="F338" s="43">
        <f>VLOOKUP("R409",Belimo!A:B,2,FALSE)</f>
        <v>92</v>
      </c>
      <c r="G338" s="24">
        <f t="shared" si="32"/>
        <v>217</v>
      </c>
      <c r="H338" s="22">
        <f t="shared" si="29"/>
        <v>17572.66</v>
      </c>
    </row>
    <row r="339" spans="1:8" x14ac:dyDescent="0.3">
      <c r="A339" s="424"/>
      <c r="B339" s="425"/>
      <c r="C339" s="136" t="s">
        <v>542</v>
      </c>
      <c r="D339" s="29" t="s">
        <v>646</v>
      </c>
      <c r="E339" s="43">
        <f>VLOOKUP(C339,Belimo!A:B,2,FALSE)</f>
        <v>125</v>
      </c>
      <c r="F339" s="43">
        <f>VLOOKUP("R409",Belimo!A:B,2,FALSE)</f>
        <v>92</v>
      </c>
      <c r="G339" s="24">
        <f t="shared" si="32"/>
        <v>217</v>
      </c>
      <c r="H339" s="22">
        <f t="shared" si="29"/>
        <v>17572.66</v>
      </c>
    </row>
    <row r="340" spans="1:8" x14ac:dyDescent="0.3">
      <c r="A340" s="424"/>
      <c r="B340" s="425"/>
      <c r="C340" s="136" t="s">
        <v>640</v>
      </c>
      <c r="D340" s="29" t="s">
        <v>641</v>
      </c>
      <c r="E340" s="43">
        <f>VLOOKUP(C340,Belimo!A:B,2,FALSE)</f>
        <v>162</v>
      </c>
      <c r="F340" s="43">
        <f>VLOOKUP("R409",Belimo!A:B,2,FALSE)</f>
        <v>92</v>
      </c>
      <c r="G340" s="24">
        <f t="shared" si="32"/>
        <v>254</v>
      </c>
      <c r="H340" s="22">
        <f t="shared" si="29"/>
        <v>20568.920000000002</v>
      </c>
    </row>
    <row r="341" spans="1:8" x14ac:dyDescent="0.3">
      <c r="A341" s="424"/>
      <c r="B341" s="425">
        <v>1.6</v>
      </c>
      <c r="C341" s="136" t="s">
        <v>467</v>
      </c>
      <c r="D341" s="29" t="s">
        <v>204</v>
      </c>
      <c r="E341" s="43">
        <f>VLOOKUP(C341,Belimo!A:B,2,FALSE)</f>
        <v>202</v>
      </c>
      <c r="F341" s="43">
        <f>VLOOKUP("R409",Belimo!A:B,2,FALSE)</f>
        <v>92</v>
      </c>
      <c r="G341" s="24">
        <f t="shared" si="32"/>
        <v>294</v>
      </c>
      <c r="H341" s="22">
        <f t="shared" si="29"/>
        <v>23808.120000000003</v>
      </c>
    </row>
    <row r="342" spans="1:8" x14ac:dyDescent="0.3">
      <c r="A342" s="424"/>
      <c r="B342" s="425">
        <v>2.5</v>
      </c>
      <c r="C342" s="136" t="s">
        <v>468</v>
      </c>
      <c r="D342" s="29" t="s">
        <v>642</v>
      </c>
      <c r="E342" s="43">
        <f>VLOOKUP(C342,Belimo!A:B,2,FALSE)</f>
        <v>245</v>
      </c>
      <c r="F342" s="43">
        <f>VLOOKUP("R409",Belimo!A:B,2,FALSE)</f>
        <v>92</v>
      </c>
      <c r="G342" s="24">
        <f t="shared" si="32"/>
        <v>337</v>
      </c>
      <c r="H342" s="22">
        <f t="shared" si="29"/>
        <v>27290.260000000002</v>
      </c>
    </row>
    <row r="343" spans="1:8" x14ac:dyDescent="0.3">
      <c r="A343" s="424"/>
      <c r="B343" s="425">
        <v>4</v>
      </c>
      <c r="C343" s="136" t="s">
        <v>231</v>
      </c>
      <c r="D343" s="29" t="s">
        <v>645</v>
      </c>
      <c r="E343" s="43">
        <f>VLOOKUP(C343,Belimo!A:B,2,FALSE)</f>
        <v>169</v>
      </c>
      <c r="F343" s="43">
        <f>VLOOKUP("R409",Belimo!A:B,2,FALSE)</f>
        <v>92</v>
      </c>
      <c r="G343" s="24">
        <f t="shared" si="32"/>
        <v>261</v>
      </c>
      <c r="H343" s="22">
        <f t="shared" si="29"/>
        <v>21135.780000000002</v>
      </c>
    </row>
    <row r="344" spans="1:8" x14ac:dyDescent="0.3">
      <c r="A344" s="424"/>
      <c r="B344" s="425"/>
      <c r="C344" s="136" t="s">
        <v>232</v>
      </c>
      <c r="D344" s="29" t="s">
        <v>647</v>
      </c>
      <c r="E344" s="43">
        <f>VLOOKUP(C344,Belimo!A:B,2,FALSE)</f>
        <v>169</v>
      </c>
      <c r="F344" s="43">
        <f>VLOOKUP("R409",Belimo!A:B,2,FALSE)</f>
        <v>92</v>
      </c>
      <c r="G344" s="24">
        <f t="shared" si="32"/>
        <v>261</v>
      </c>
      <c r="H344" s="22">
        <f t="shared" si="29"/>
        <v>21135.780000000002</v>
      </c>
    </row>
    <row r="345" spans="1:8" x14ac:dyDescent="0.3">
      <c r="A345" s="424"/>
      <c r="B345" s="425">
        <v>6.3</v>
      </c>
      <c r="C345" s="136" t="s">
        <v>648</v>
      </c>
      <c r="D345" s="29" t="s">
        <v>649</v>
      </c>
      <c r="E345" s="43">
        <f>VLOOKUP(C345,Belimo!A:B,2,FALSE)</f>
        <v>348</v>
      </c>
      <c r="F345" s="43">
        <f>VLOOKUP("R409",Belimo!A:B,2,FALSE)</f>
        <v>92</v>
      </c>
      <c r="G345" s="24">
        <f t="shared" si="32"/>
        <v>440</v>
      </c>
      <c r="H345" s="22">
        <f t="shared" si="29"/>
        <v>35631.200000000004</v>
      </c>
    </row>
    <row r="346" spans="1:8" ht="18" x14ac:dyDescent="0.3">
      <c r="A346" s="412" t="s">
        <v>976</v>
      </c>
      <c r="B346" s="413"/>
      <c r="C346" s="413"/>
      <c r="D346" s="413"/>
      <c r="E346" s="413"/>
      <c r="F346" s="413"/>
      <c r="G346" s="413"/>
      <c r="H346" s="414"/>
    </row>
    <row r="347" spans="1:8" ht="16.5" x14ac:dyDescent="0.3">
      <c r="A347" s="291" t="s">
        <v>441</v>
      </c>
      <c r="B347" s="317">
        <v>8.6</v>
      </c>
      <c r="C347" s="136" t="s">
        <v>597</v>
      </c>
      <c r="D347" s="29" t="s">
        <v>954</v>
      </c>
      <c r="E347" s="43">
        <f>VLOOKUP(C347,Belimo!A:B,2,FALSE)</f>
        <v>141</v>
      </c>
      <c r="F347" s="43">
        <f>VLOOKUP("R415",Belimo!A:B,2,FALSE)</f>
        <v>86</v>
      </c>
      <c r="G347" s="24">
        <f t="shared" ref="G347:G356" si="33">E347+F347</f>
        <v>227</v>
      </c>
      <c r="H347" s="22">
        <f t="shared" si="29"/>
        <v>18382.46</v>
      </c>
    </row>
    <row r="348" spans="1:8" ht="16.5" x14ac:dyDescent="0.3">
      <c r="A348" s="291"/>
      <c r="B348" s="317"/>
      <c r="C348" s="136" t="s">
        <v>598</v>
      </c>
      <c r="D348" s="29" t="s">
        <v>955</v>
      </c>
      <c r="E348" s="43">
        <f>VLOOKUP(C348,Belimo!A:B,2,FALSE)</f>
        <v>135</v>
      </c>
      <c r="F348" s="43">
        <f>VLOOKUP("R415",Belimo!A:B,2,FALSE)</f>
        <v>86</v>
      </c>
      <c r="G348" s="24">
        <f t="shared" si="33"/>
        <v>221</v>
      </c>
      <c r="H348" s="22">
        <f t="shared" si="29"/>
        <v>17896.580000000002</v>
      </c>
    </row>
    <row r="349" spans="1:8" x14ac:dyDescent="0.3">
      <c r="A349" s="291"/>
      <c r="B349" s="317"/>
      <c r="C349" s="136" t="s">
        <v>237</v>
      </c>
      <c r="D349" s="29" t="s">
        <v>238</v>
      </c>
      <c r="E349" s="43">
        <f>VLOOKUP(C349,Belimo!A:B,2,FALSE)</f>
        <v>153</v>
      </c>
      <c r="F349" s="43">
        <f>VLOOKUP("R415",Belimo!A:B,2,FALSE)</f>
        <v>86</v>
      </c>
      <c r="G349" s="24">
        <f t="shared" si="33"/>
        <v>239</v>
      </c>
      <c r="H349" s="22">
        <f t="shared" si="29"/>
        <v>19354.22</v>
      </c>
    </row>
    <row r="350" spans="1:8" x14ac:dyDescent="0.3">
      <c r="A350" s="291"/>
      <c r="B350" s="317"/>
      <c r="C350" s="136" t="s">
        <v>50</v>
      </c>
      <c r="D350" s="29" t="s">
        <v>51</v>
      </c>
      <c r="E350" s="43">
        <f>VLOOKUP(C350,Belimo!A:B,2,FALSE)</f>
        <v>153</v>
      </c>
      <c r="F350" s="43">
        <f>VLOOKUP("R415",Belimo!A:B,2,FALSE)</f>
        <v>86</v>
      </c>
      <c r="G350" s="24">
        <f t="shared" si="33"/>
        <v>239</v>
      </c>
      <c r="H350" s="22">
        <f t="shared" si="29"/>
        <v>19354.22</v>
      </c>
    </row>
    <row r="351" spans="1:8" x14ac:dyDescent="0.3">
      <c r="A351" s="291"/>
      <c r="B351" s="317"/>
      <c r="C351" s="136" t="s">
        <v>231</v>
      </c>
      <c r="D351" s="29" t="s">
        <v>650</v>
      </c>
      <c r="E351" s="43">
        <f>VLOOKUP(C351,Belimo!A:B,2,FALSE)</f>
        <v>169</v>
      </c>
      <c r="F351" s="43">
        <f>VLOOKUP("R415",Belimo!A:B,2,FALSE)</f>
        <v>86</v>
      </c>
      <c r="G351" s="24">
        <f t="shared" si="33"/>
        <v>255</v>
      </c>
      <c r="H351" s="22">
        <f t="shared" si="29"/>
        <v>20649.900000000001</v>
      </c>
    </row>
    <row r="352" spans="1:8" x14ac:dyDescent="0.3">
      <c r="A352" s="291"/>
      <c r="B352" s="317"/>
      <c r="C352" s="136" t="s">
        <v>232</v>
      </c>
      <c r="D352" s="29" t="s">
        <v>651</v>
      </c>
      <c r="E352" s="43">
        <f>VLOOKUP(C352,Belimo!A:B,2,FALSE)</f>
        <v>169</v>
      </c>
      <c r="F352" s="43">
        <f>VLOOKUP("R415",Belimo!A:B,2,FALSE)</f>
        <v>86</v>
      </c>
      <c r="G352" s="24">
        <f t="shared" si="33"/>
        <v>255</v>
      </c>
      <c r="H352" s="22">
        <f t="shared" si="29"/>
        <v>20649.900000000001</v>
      </c>
    </row>
    <row r="353" spans="1:8" x14ac:dyDescent="0.3">
      <c r="A353" s="291"/>
      <c r="B353" s="317"/>
      <c r="C353" s="136" t="s">
        <v>233</v>
      </c>
      <c r="D353" s="29" t="s">
        <v>652</v>
      </c>
      <c r="E353" s="43">
        <f>VLOOKUP(C353,Belimo!A:B,2,FALSE)</f>
        <v>289</v>
      </c>
      <c r="F353" s="43">
        <f>VLOOKUP("R415",Belimo!A:B,2,FALSE)</f>
        <v>86</v>
      </c>
      <c r="G353" s="24">
        <f t="shared" si="33"/>
        <v>375</v>
      </c>
      <c r="H353" s="22">
        <f t="shared" si="29"/>
        <v>30367.5</v>
      </c>
    </row>
    <row r="354" spans="1:8" x14ac:dyDescent="0.3">
      <c r="A354" s="291"/>
      <c r="B354" s="317"/>
      <c r="C354" s="136" t="s">
        <v>235</v>
      </c>
      <c r="D354" s="29" t="s">
        <v>654</v>
      </c>
      <c r="E354" s="43">
        <f>VLOOKUP(C354,Belimo!A:B,2,FALSE)</f>
        <v>271</v>
      </c>
      <c r="F354" s="43">
        <f>VLOOKUP("R415",Belimo!A:B,2,FALSE)</f>
        <v>86</v>
      </c>
      <c r="G354" s="24">
        <f t="shared" si="33"/>
        <v>357</v>
      </c>
      <c r="H354" s="22">
        <f t="shared" si="29"/>
        <v>28909.86</v>
      </c>
    </row>
    <row r="355" spans="1:8" ht="30" x14ac:dyDescent="0.3">
      <c r="A355" s="291"/>
      <c r="B355" s="317"/>
      <c r="C355" s="136" t="s">
        <v>234</v>
      </c>
      <c r="D355" s="29" t="s">
        <v>653</v>
      </c>
      <c r="E355" s="43">
        <f>VLOOKUP(C355,Belimo!A:B,2,FALSE)</f>
        <v>321</v>
      </c>
      <c r="F355" s="43">
        <f>VLOOKUP("R415",Belimo!A:B,2,FALSE)</f>
        <v>86</v>
      </c>
      <c r="G355" s="24">
        <f t="shared" si="33"/>
        <v>407</v>
      </c>
      <c r="H355" s="22">
        <f t="shared" si="29"/>
        <v>32958.86</v>
      </c>
    </row>
    <row r="356" spans="1:8" ht="30" x14ac:dyDescent="0.3">
      <c r="A356" s="291"/>
      <c r="B356" s="317"/>
      <c r="C356" s="136" t="s">
        <v>236</v>
      </c>
      <c r="D356" s="29" t="s">
        <v>655</v>
      </c>
      <c r="E356" s="43">
        <f>VLOOKUP(C356,Belimo!A:B,2,FALSE)</f>
        <v>304</v>
      </c>
      <c r="F356" s="43">
        <f>VLOOKUP("R415",Belimo!A:B,2,FALSE)</f>
        <v>86</v>
      </c>
      <c r="G356" s="24">
        <f t="shared" si="33"/>
        <v>390</v>
      </c>
      <c r="H356" s="22">
        <f t="shared" si="29"/>
        <v>31582.2</v>
      </c>
    </row>
    <row r="357" spans="1:8" ht="18" x14ac:dyDescent="0.3">
      <c r="A357" s="412" t="s">
        <v>977</v>
      </c>
      <c r="B357" s="413"/>
      <c r="C357" s="413"/>
      <c r="D357" s="413"/>
      <c r="E357" s="413"/>
      <c r="F357" s="413"/>
      <c r="G357" s="413"/>
      <c r="H357" s="414"/>
    </row>
    <row r="358" spans="1:8" x14ac:dyDescent="0.3">
      <c r="A358" s="420" t="s">
        <v>1534</v>
      </c>
      <c r="B358" s="418" t="s">
        <v>1439</v>
      </c>
      <c r="C358" s="136" t="s">
        <v>237</v>
      </c>
      <c r="D358" s="29" t="s">
        <v>238</v>
      </c>
      <c r="E358" s="43">
        <f>VLOOKUP(C358,Belimo!A:B,2,FALSE)</f>
        <v>153</v>
      </c>
      <c r="F358" s="43">
        <f>VLOOKUP("R417",Belimo!A:B,2,FALSE)</f>
        <v>103</v>
      </c>
      <c r="G358" s="24">
        <f t="shared" ref="G358:G364" si="34">E358+F358</f>
        <v>256</v>
      </c>
      <c r="H358" s="22">
        <f t="shared" ref="H358:H404" si="35">$G$7*G358</f>
        <v>20730.88</v>
      </c>
    </row>
    <row r="359" spans="1:8" x14ac:dyDescent="0.3">
      <c r="A359" s="421"/>
      <c r="B359" s="419"/>
      <c r="C359" s="136" t="s">
        <v>50</v>
      </c>
      <c r="D359" s="29" t="s">
        <v>51</v>
      </c>
      <c r="E359" s="43">
        <f>VLOOKUP(C359,Belimo!A:B,2,FALSE)</f>
        <v>153</v>
      </c>
      <c r="F359" s="43">
        <f>VLOOKUP("R417",Belimo!A:B,2,FALSE)</f>
        <v>103</v>
      </c>
      <c r="G359" s="24">
        <f t="shared" si="34"/>
        <v>256</v>
      </c>
      <c r="H359" s="22">
        <f t="shared" si="35"/>
        <v>20730.88</v>
      </c>
    </row>
    <row r="360" spans="1:8" x14ac:dyDescent="0.3">
      <c r="A360" s="424"/>
      <c r="B360" s="425"/>
      <c r="C360" s="136" t="s">
        <v>467</v>
      </c>
      <c r="D360" s="29" t="s">
        <v>204</v>
      </c>
      <c r="E360" s="43">
        <f>VLOOKUP(C360,Belimo!A:B,2,FALSE)</f>
        <v>202</v>
      </c>
      <c r="F360" s="43">
        <f>VLOOKUP("R417",Belimo!A:B,2,FALSE)</f>
        <v>103</v>
      </c>
      <c r="G360" s="24">
        <f t="shared" si="34"/>
        <v>305</v>
      </c>
      <c r="H360" s="22">
        <f t="shared" si="35"/>
        <v>24698.9</v>
      </c>
    </row>
    <row r="361" spans="1:8" x14ac:dyDescent="0.3">
      <c r="A361" s="424"/>
      <c r="B361" s="425"/>
      <c r="C361" s="137" t="s">
        <v>468</v>
      </c>
      <c r="D361" s="135" t="s">
        <v>642</v>
      </c>
      <c r="E361" s="43">
        <f>VLOOKUP(C361,Belimo!A:B,2,FALSE)</f>
        <v>245</v>
      </c>
      <c r="F361" s="43">
        <f>VLOOKUP("R417",Belimo!A:B,2,FALSE)</f>
        <v>103</v>
      </c>
      <c r="G361" s="24">
        <f t="shared" si="34"/>
        <v>348</v>
      </c>
      <c r="H361" s="22">
        <f t="shared" si="35"/>
        <v>28181.040000000001</v>
      </c>
    </row>
    <row r="362" spans="1:8" x14ac:dyDescent="0.3">
      <c r="A362" s="424"/>
      <c r="B362" s="425"/>
      <c r="C362" s="136" t="s">
        <v>231</v>
      </c>
      <c r="D362" s="29" t="s">
        <v>650</v>
      </c>
      <c r="E362" s="43">
        <f>VLOOKUP(C362,Belimo!A:B,2,FALSE)</f>
        <v>169</v>
      </c>
      <c r="F362" s="43">
        <f>VLOOKUP("R417",Belimo!A:B,2,FALSE)</f>
        <v>103</v>
      </c>
      <c r="G362" s="24">
        <f t="shared" si="34"/>
        <v>272</v>
      </c>
      <c r="H362" s="22">
        <f t="shared" si="35"/>
        <v>22026.560000000001</v>
      </c>
    </row>
    <row r="363" spans="1:8" x14ac:dyDescent="0.3">
      <c r="A363" s="424"/>
      <c r="B363" s="425"/>
      <c r="C363" s="136" t="s">
        <v>232</v>
      </c>
      <c r="D363" s="29" t="s">
        <v>651</v>
      </c>
      <c r="E363" s="43">
        <f>VLOOKUP(C363,Belimo!A:B,2,FALSE)</f>
        <v>169</v>
      </c>
      <c r="F363" s="43">
        <f>VLOOKUP("R417",Belimo!A:B,2,FALSE)</f>
        <v>103</v>
      </c>
      <c r="G363" s="24">
        <f t="shared" si="34"/>
        <v>272</v>
      </c>
      <c r="H363" s="22">
        <f t="shared" si="35"/>
        <v>22026.560000000001</v>
      </c>
    </row>
    <row r="364" spans="1:8" x14ac:dyDescent="0.3">
      <c r="A364" s="424"/>
      <c r="B364" s="425"/>
      <c r="C364" s="136" t="s">
        <v>648</v>
      </c>
      <c r="D364" s="29" t="s">
        <v>649</v>
      </c>
      <c r="E364" s="43">
        <f>VLOOKUP(C364,Belimo!A:B,2,FALSE)</f>
        <v>348</v>
      </c>
      <c r="F364" s="43">
        <f>VLOOKUP("R417",Belimo!A:B,2,FALSE)</f>
        <v>103</v>
      </c>
      <c r="G364" s="24">
        <f t="shared" si="34"/>
        <v>451</v>
      </c>
      <c r="H364" s="22">
        <f t="shared" si="35"/>
        <v>36521.980000000003</v>
      </c>
    </row>
    <row r="365" spans="1:8" ht="18" x14ac:dyDescent="0.3">
      <c r="A365" s="412" t="s">
        <v>978</v>
      </c>
      <c r="B365" s="413"/>
      <c r="C365" s="413"/>
      <c r="D365" s="413"/>
      <c r="E365" s="413"/>
      <c r="F365" s="413"/>
      <c r="G365" s="413"/>
      <c r="H365" s="414"/>
    </row>
    <row r="366" spans="1:8" x14ac:dyDescent="0.3">
      <c r="A366" s="291" t="s">
        <v>442</v>
      </c>
      <c r="B366" s="317">
        <v>21</v>
      </c>
      <c r="C366" s="136" t="s">
        <v>237</v>
      </c>
      <c r="D366" s="29" t="s">
        <v>238</v>
      </c>
      <c r="E366" s="43">
        <f>VLOOKUP(C366,Belimo!A:B,2,FALSE)</f>
        <v>153</v>
      </c>
      <c r="F366" s="43">
        <f>VLOOKUP("R420",Belimo!A:B,2,FALSE)</f>
        <v>96</v>
      </c>
      <c r="G366" s="24">
        <f t="shared" ref="G366:G373" si="36">E366+F366</f>
        <v>249</v>
      </c>
      <c r="H366" s="22">
        <f t="shared" si="35"/>
        <v>20164.02</v>
      </c>
    </row>
    <row r="367" spans="1:8" x14ac:dyDescent="0.3">
      <c r="A367" s="291"/>
      <c r="B367" s="317"/>
      <c r="C367" s="136" t="s">
        <v>50</v>
      </c>
      <c r="D367" s="29" t="s">
        <v>51</v>
      </c>
      <c r="E367" s="43">
        <f>VLOOKUP(C367,Belimo!A:B,2,FALSE)</f>
        <v>153</v>
      </c>
      <c r="F367" s="43">
        <f>VLOOKUP("R420",Belimo!A:B,2,FALSE)</f>
        <v>96</v>
      </c>
      <c r="G367" s="24">
        <f t="shared" si="36"/>
        <v>249</v>
      </c>
      <c r="H367" s="22">
        <f t="shared" si="35"/>
        <v>20164.02</v>
      </c>
    </row>
    <row r="368" spans="1:8" x14ac:dyDescent="0.3">
      <c r="A368" s="291"/>
      <c r="B368" s="317"/>
      <c r="C368" s="136" t="s">
        <v>231</v>
      </c>
      <c r="D368" s="29" t="s">
        <v>650</v>
      </c>
      <c r="E368" s="43">
        <f>VLOOKUP(C368,Belimo!A:B,2,FALSE)</f>
        <v>169</v>
      </c>
      <c r="F368" s="43">
        <f>VLOOKUP("R420",Belimo!A:B,2,FALSE)</f>
        <v>96</v>
      </c>
      <c r="G368" s="24">
        <f t="shared" si="36"/>
        <v>265</v>
      </c>
      <c r="H368" s="22">
        <f t="shared" si="35"/>
        <v>21459.7</v>
      </c>
    </row>
    <row r="369" spans="1:8" x14ac:dyDescent="0.3">
      <c r="A369" s="291"/>
      <c r="B369" s="317"/>
      <c r="C369" s="136" t="s">
        <v>232</v>
      </c>
      <c r="D369" s="29" t="s">
        <v>651</v>
      </c>
      <c r="E369" s="43">
        <f>VLOOKUP(C369,Belimo!A:B,2,FALSE)</f>
        <v>169</v>
      </c>
      <c r="F369" s="43">
        <f>VLOOKUP("R420",Belimo!A:B,2,FALSE)</f>
        <v>96</v>
      </c>
      <c r="G369" s="24">
        <f t="shared" si="36"/>
        <v>265</v>
      </c>
      <c r="H369" s="22">
        <f t="shared" si="35"/>
        <v>21459.7</v>
      </c>
    </row>
    <row r="370" spans="1:8" x14ac:dyDescent="0.3">
      <c r="A370" s="291"/>
      <c r="B370" s="317"/>
      <c r="C370" s="136" t="s">
        <v>233</v>
      </c>
      <c r="D370" s="29" t="s">
        <v>652</v>
      </c>
      <c r="E370" s="43">
        <f>VLOOKUP(C370,Belimo!A:B,2,FALSE)</f>
        <v>289</v>
      </c>
      <c r="F370" s="43">
        <f>VLOOKUP("R420",Belimo!A:B,2,FALSE)</f>
        <v>96</v>
      </c>
      <c r="G370" s="24">
        <f t="shared" si="36"/>
        <v>385</v>
      </c>
      <c r="H370" s="22">
        <f t="shared" si="35"/>
        <v>31177.300000000003</v>
      </c>
    </row>
    <row r="371" spans="1:8" x14ac:dyDescent="0.3">
      <c r="A371" s="291"/>
      <c r="B371" s="317"/>
      <c r="C371" s="136" t="s">
        <v>235</v>
      </c>
      <c r="D371" s="29" t="s">
        <v>654</v>
      </c>
      <c r="E371" s="43">
        <f>VLOOKUP(C371,Belimo!A:B,2,FALSE)</f>
        <v>271</v>
      </c>
      <c r="F371" s="43">
        <f>VLOOKUP("R420",Belimo!A:B,2,FALSE)</f>
        <v>96</v>
      </c>
      <c r="G371" s="24">
        <f t="shared" si="36"/>
        <v>367</v>
      </c>
      <c r="H371" s="22">
        <f t="shared" si="35"/>
        <v>29719.66</v>
      </c>
    </row>
    <row r="372" spans="1:8" ht="30" x14ac:dyDescent="0.3">
      <c r="A372" s="291"/>
      <c r="B372" s="317"/>
      <c r="C372" s="136" t="s">
        <v>234</v>
      </c>
      <c r="D372" s="29" t="s">
        <v>653</v>
      </c>
      <c r="E372" s="43">
        <f>VLOOKUP(C372,Belimo!A:B,2,FALSE)</f>
        <v>321</v>
      </c>
      <c r="F372" s="43">
        <f>VLOOKUP("R420",Belimo!A:B,2,FALSE)</f>
        <v>96</v>
      </c>
      <c r="G372" s="24">
        <f t="shared" si="36"/>
        <v>417</v>
      </c>
      <c r="H372" s="22">
        <f t="shared" si="35"/>
        <v>33768.660000000003</v>
      </c>
    </row>
    <row r="373" spans="1:8" ht="30" x14ac:dyDescent="0.3">
      <c r="A373" s="291"/>
      <c r="B373" s="317"/>
      <c r="C373" s="136" t="s">
        <v>236</v>
      </c>
      <c r="D373" s="29" t="s">
        <v>655</v>
      </c>
      <c r="E373" s="43">
        <f>VLOOKUP(C373,Belimo!A:B,2,FALSE)</f>
        <v>304</v>
      </c>
      <c r="F373" s="43">
        <f>VLOOKUP("R420",Belimo!A:B,2,FALSE)</f>
        <v>96</v>
      </c>
      <c r="G373" s="24">
        <f t="shared" si="36"/>
        <v>400</v>
      </c>
      <c r="H373" s="22">
        <f t="shared" si="35"/>
        <v>32392</v>
      </c>
    </row>
    <row r="374" spans="1:8" ht="18" x14ac:dyDescent="0.3">
      <c r="A374" s="412" t="s">
        <v>979</v>
      </c>
      <c r="B374" s="413"/>
      <c r="C374" s="413"/>
      <c r="D374" s="413"/>
      <c r="E374" s="413"/>
      <c r="F374" s="413"/>
      <c r="G374" s="413"/>
      <c r="H374" s="414"/>
    </row>
    <row r="375" spans="1:8" x14ac:dyDescent="0.3">
      <c r="A375" s="420" t="s">
        <v>1535</v>
      </c>
      <c r="B375" s="418" t="s">
        <v>1536</v>
      </c>
      <c r="C375" s="136" t="s">
        <v>237</v>
      </c>
      <c r="D375" s="29" t="s">
        <v>238</v>
      </c>
      <c r="E375" s="43">
        <f>VLOOKUP(C375,Belimo!A:B,2,FALSE)</f>
        <v>153</v>
      </c>
      <c r="F375" s="43">
        <f>VLOOKUP("R422",Belimo!A:B,2,FALSE)</f>
        <v>134</v>
      </c>
      <c r="G375" s="24">
        <f t="shared" ref="G375:G381" si="37">E375+F375</f>
        <v>287</v>
      </c>
      <c r="H375" s="22">
        <f t="shared" si="35"/>
        <v>23241.260000000002</v>
      </c>
    </row>
    <row r="376" spans="1:8" x14ac:dyDescent="0.3">
      <c r="A376" s="421"/>
      <c r="B376" s="419"/>
      <c r="C376" s="136" t="s">
        <v>50</v>
      </c>
      <c r="D376" s="29" t="s">
        <v>51</v>
      </c>
      <c r="E376" s="43">
        <f>VLOOKUP(C376,Belimo!A:B,2,FALSE)</f>
        <v>153</v>
      </c>
      <c r="F376" s="43">
        <f>VLOOKUP("R422",Belimo!A:B,2,FALSE)</f>
        <v>134</v>
      </c>
      <c r="G376" s="24">
        <f t="shared" si="37"/>
        <v>287</v>
      </c>
      <c r="H376" s="22">
        <f t="shared" si="35"/>
        <v>23241.260000000002</v>
      </c>
    </row>
    <row r="377" spans="1:8" x14ac:dyDescent="0.3">
      <c r="A377" s="424"/>
      <c r="B377" s="425"/>
      <c r="C377" s="136" t="s">
        <v>467</v>
      </c>
      <c r="D377" s="29" t="s">
        <v>204</v>
      </c>
      <c r="E377" s="43">
        <f>VLOOKUP(C377,Belimo!A:B,2,FALSE)</f>
        <v>202</v>
      </c>
      <c r="F377" s="43">
        <f>VLOOKUP("R422",Belimo!A:B,2,FALSE)</f>
        <v>134</v>
      </c>
      <c r="G377" s="24">
        <f t="shared" si="37"/>
        <v>336</v>
      </c>
      <c r="H377" s="22">
        <f t="shared" si="35"/>
        <v>27209.280000000002</v>
      </c>
    </row>
    <row r="378" spans="1:8" x14ac:dyDescent="0.3">
      <c r="A378" s="424"/>
      <c r="B378" s="425"/>
      <c r="C378" s="137" t="s">
        <v>468</v>
      </c>
      <c r="D378" s="135" t="s">
        <v>642</v>
      </c>
      <c r="E378" s="43">
        <f>VLOOKUP(C378,Belimo!A:B,2,FALSE)</f>
        <v>245</v>
      </c>
      <c r="F378" s="43">
        <f>VLOOKUP("R422",Belimo!A:B,2,FALSE)</f>
        <v>134</v>
      </c>
      <c r="G378" s="24">
        <f t="shared" si="37"/>
        <v>379</v>
      </c>
      <c r="H378" s="22">
        <f t="shared" si="35"/>
        <v>30691.420000000002</v>
      </c>
    </row>
    <row r="379" spans="1:8" x14ac:dyDescent="0.3">
      <c r="A379" s="424" t="s">
        <v>239</v>
      </c>
      <c r="B379" s="425"/>
      <c r="C379" s="136" t="s">
        <v>231</v>
      </c>
      <c r="D379" s="29" t="s">
        <v>650</v>
      </c>
      <c r="E379" s="43">
        <f>VLOOKUP(C379,Belimo!A:B,2,FALSE)</f>
        <v>169</v>
      </c>
      <c r="F379" s="43">
        <f>VLOOKUP("R422",Belimo!A:B,2,FALSE)</f>
        <v>134</v>
      </c>
      <c r="G379" s="24">
        <f t="shared" si="37"/>
        <v>303</v>
      </c>
      <c r="H379" s="22">
        <f t="shared" si="35"/>
        <v>24536.940000000002</v>
      </c>
    </row>
    <row r="380" spans="1:8" x14ac:dyDescent="0.3">
      <c r="A380" s="424"/>
      <c r="B380" s="425"/>
      <c r="C380" s="136" t="s">
        <v>232</v>
      </c>
      <c r="D380" s="29" t="s">
        <v>651</v>
      </c>
      <c r="E380" s="43">
        <f>VLOOKUP(C380,Belimo!A:B,2,FALSE)</f>
        <v>169</v>
      </c>
      <c r="F380" s="43">
        <f>VLOOKUP("R422",Belimo!A:B,2,FALSE)</f>
        <v>134</v>
      </c>
      <c r="G380" s="24">
        <f t="shared" si="37"/>
        <v>303</v>
      </c>
      <c r="H380" s="22">
        <f t="shared" si="35"/>
        <v>24536.940000000002</v>
      </c>
    </row>
    <row r="381" spans="1:8" x14ac:dyDescent="0.3">
      <c r="A381" s="424" t="s">
        <v>240</v>
      </c>
      <c r="B381" s="425"/>
      <c r="C381" s="136" t="s">
        <v>648</v>
      </c>
      <c r="D381" s="29" t="s">
        <v>649</v>
      </c>
      <c r="E381" s="43">
        <f>VLOOKUP(C381,Belimo!A:B,2,FALSE)</f>
        <v>348</v>
      </c>
      <c r="F381" s="43">
        <f>VLOOKUP("R422",Belimo!A:B,2,FALSE)</f>
        <v>134</v>
      </c>
      <c r="G381" s="24">
        <f t="shared" si="37"/>
        <v>482</v>
      </c>
      <c r="H381" s="22">
        <f t="shared" si="35"/>
        <v>39032.36</v>
      </c>
    </row>
    <row r="382" spans="1:8" ht="18" x14ac:dyDescent="0.3">
      <c r="A382" s="412" t="s">
        <v>980</v>
      </c>
      <c r="B382" s="413"/>
      <c r="C382" s="413"/>
      <c r="D382" s="413"/>
      <c r="E382" s="413"/>
      <c r="F382" s="413"/>
      <c r="G382" s="413"/>
      <c r="H382" s="414"/>
    </row>
    <row r="383" spans="1:8" x14ac:dyDescent="0.3">
      <c r="A383" s="291" t="s">
        <v>443</v>
      </c>
      <c r="B383" s="317">
        <v>26</v>
      </c>
      <c r="C383" s="136" t="s">
        <v>237</v>
      </c>
      <c r="D383" s="29" t="s">
        <v>238</v>
      </c>
      <c r="E383" s="43">
        <f>VLOOKUP(C383,Belimo!A:B,2,FALSE)</f>
        <v>153</v>
      </c>
      <c r="F383" s="43">
        <f>VLOOKUP("R425",Belimo!A:B,2,FALSE)</f>
        <v>123</v>
      </c>
      <c r="G383" s="24">
        <f t="shared" ref="G383:G390" si="38">E383+F383</f>
        <v>276</v>
      </c>
      <c r="H383" s="22">
        <f t="shared" si="35"/>
        <v>22350.48</v>
      </c>
    </row>
    <row r="384" spans="1:8" x14ac:dyDescent="0.3">
      <c r="A384" s="291"/>
      <c r="B384" s="317"/>
      <c r="C384" s="136" t="s">
        <v>50</v>
      </c>
      <c r="D384" s="29" t="s">
        <v>51</v>
      </c>
      <c r="E384" s="43">
        <f>VLOOKUP(C384,Belimo!A:B,2,FALSE)</f>
        <v>153</v>
      </c>
      <c r="F384" s="43">
        <f>VLOOKUP("R425",Belimo!A:B,2,FALSE)</f>
        <v>123</v>
      </c>
      <c r="G384" s="24">
        <f t="shared" si="38"/>
        <v>276</v>
      </c>
      <c r="H384" s="22">
        <f t="shared" si="35"/>
        <v>22350.48</v>
      </c>
    </row>
    <row r="385" spans="1:8" x14ac:dyDescent="0.3">
      <c r="A385" s="291"/>
      <c r="B385" s="317"/>
      <c r="C385" s="136" t="s">
        <v>231</v>
      </c>
      <c r="D385" s="29" t="s">
        <v>650</v>
      </c>
      <c r="E385" s="43">
        <f>VLOOKUP(C385,Belimo!A:B,2,FALSE)</f>
        <v>169</v>
      </c>
      <c r="F385" s="43">
        <f>VLOOKUP("R425",Belimo!A:B,2,FALSE)</f>
        <v>123</v>
      </c>
      <c r="G385" s="24">
        <f t="shared" si="38"/>
        <v>292</v>
      </c>
      <c r="H385" s="22">
        <f t="shared" si="35"/>
        <v>23646.16</v>
      </c>
    </row>
    <row r="386" spans="1:8" x14ac:dyDescent="0.3">
      <c r="A386" s="291"/>
      <c r="B386" s="317"/>
      <c r="C386" s="136" t="s">
        <v>232</v>
      </c>
      <c r="D386" s="29" t="s">
        <v>651</v>
      </c>
      <c r="E386" s="43">
        <f>VLOOKUP(C386,Belimo!A:B,2,FALSE)</f>
        <v>169</v>
      </c>
      <c r="F386" s="43">
        <f>VLOOKUP("R425",Belimo!A:B,2,FALSE)</f>
        <v>123</v>
      </c>
      <c r="G386" s="24">
        <f t="shared" si="38"/>
        <v>292</v>
      </c>
      <c r="H386" s="22">
        <f t="shared" si="35"/>
        <v>23646.16</v>
      </c>
    </row>
    <row r="387" spans="1:8" x14ac:dyDescent="0.3">
      <c r="A387" s="291"/>
      <c r="B387" s="317"/>
      <c r="C387" s="136" t="s">
        <v>233</v>
      </c>
      <c r="D387" s="29" t="s">
        <v>652</v>
      </c>
      <c r="E387" s="43">
        <f>VLOOKUP(C387,Belimo!A:B,2,FALSE)</f>
        <v>289</v>
      </c>
      <c r="F387" s="43">
        <f>VLOOKUP("R425",Belimo!A:B,2,FALSE)</f>
        <v>123</v>
      </c>
      <c r="G387" s="24">
        <f t="shared" si="38"/>
        <v>412</v>
      </c>
      <c r="H387" s="22">
        <f t="shared" si="35"/>
        <v>33363.760000000002</v>
      </c>
    </row>
    <row r="388" spans="1:8" x14ac:dyDescent="0.3">
      <c r="A388" s="291"/>
      <c r="B388" s="317"/>
      <c r="C388" s="136" t="s">
        <v>235</v>
      </c>
      <c r="D388" s="29" t="s">
        <v>654</v>
      </c>
      <c r="E388" s="43">
        <f>VLOOKUP(C388,Belimo!A:B,2,FALSE)</f>
        <v>271</v>
      </c>
      <c r="F388" s="43">
        <f>VLOOKUP("R425",Belimo!A:B,2,FALSE)</f>
        <v>123</v>
      </c>
      <c r="G388" s="24">
        <f t="shared" si="38"/>
        <v>394</v>
      </c>
      <c r="H388" s="22">
        <f t="shared" si="35"/>
        <v>31906.120000000003</v>
      </c>
    </row>
    <row r="389" spans="1:8" ht="30" x14ac:dyDescent="0.3">
      <c r="A389" s="291"/>
      <c r="B389" s="317"/>
      <c r="C389" s="136" t="s">
        <v>234</v>
      </c>
      <c r="D389" s="29" t="s">
        <v>653</v>
      </c>
      <c r="E389" s="43">
        <f>VLOOKUP(C389,Belimo!A:B,2,FALSE)</f>
        <v>321</v>
      </c>
      <c r="F389" s="43">
        <f>VLOOKUP("R425",Belimo!A:B,2,FALSE)</f>
        <v>123</v>
      </c>
      <c r="G389" s="24">
        <f t="shared" si="38"/>
        <v>444</v>
      </c>
      <c r="H389" s="22">
        <f t="shared" si="35"/>
        <v>35955.120000000003</v>
      </c>
    </row>
    <row r="390" spans="1:8" ht="30" x14ac:dyDescent="0.3">
      <c r="A390" s="291"/>
      <c r="B390" s="317"/>
      <c r="C390" s="136" t="s">
        <v>236</v>
      </c>
      <c r="D390" s="29" t="s">
        <v>655</v>
      </c>
      <c r="E390" s="43">
        <f>VLOOKUP(C390,Belimo!A:B,2,FALSE)</f>
        <v>304</v>
      </c>
      <c r="F390" s="43">
        <f>VLOOKUP("R425",Belimo!A:B,2,FALSE)</f>
        <v>123</v>
      </c>
      <c r="G390" s="24">
        <f t="shared" si="38"/>
        <v>427</v>
      </c>
      <c r="H390" s="22">
        <f t="shared" si="35"/>
        <v>34578.46</v>
      </c>
    </row>
    <row r="391" spans="1:8" ht="18" x14ac:dyDescent="0.3">
      <c r="A391" s="412" t="s">
        <v>981</v>
      </c>
      <c r="B391" s="413"/>
      <c r="C391" s="413"/>
      <c r="D391" s="413"/>
      <c r="E391" s="413"/>
      <c r="F391" s="413"/>
      <c r="G391" s="413"/>
      <c r="H391" s="414"/>
    </row>
    <row r="392" spans="1:8" x14ac:dyDescent="0.3">
      <c r="A392" s="422" t="s">
        <v>444</v>
      </c>
      <c r="B392" s="317">
        <v>16</v>
      </c>
      <c r="C392" s="136" t="s">
        <v>916</v>
      </c>
      <c r="D392" s="29" t="s">
        <v>381</v>
      </c>
      <c r="E392" s="43">
        <f>VLOOKUP(C392,Belimo!A:B,2,FALSE)</f>
        <v>212</v>
      </c>
      <c r="F392" s="43">
        <f>VLOOKUP("R431",Belimo!A:B,2,FALSE)</f>
        <v>187</v>
      </c>
      <c r="G392" s="24">
        <f t="shared" ref="G392:G404" si="39">E392+F392</f>
        <v>399</v>
      </c>
      <c r="H392" s="22">
        <f t="shared" si="35"/>
        <v>32311.02</v>
      </c>
    </row>
    <row r="393" spans="1:8" x14ac:dyDescent="0.3">
      <c r="A393" s="422"/>
      <c r="B393" s="317"/>
      <c r="C393" s="136" t="s">
        <v>333</v>
      </c>
      <c r="D393" s="29" t="s">
        <v>251</v>
      </c>
      <c r="E393" s="43">
        <f>VLOOKUP(C393,Belimo!A:B,2,FALSE)</f>
        <v>212</v>
      </c>
      <c r="F393" s="43">
        <f>VLOOKUP("R431",Belimo!A:B,2,FALSE)</f>
        <v>187</v>
      </c>
      <c r="G393" s="24">
        <f t="shared" si="39"/>
        <v>399</v>
      </c>
      <c r="H393" s="22">
        <f t="shared" si="35"/>
        <v>32311.02</v>
      </c>
    </row>
    <row r="394" spans="1:8" x14ac:dyDescent="0.3">
      <c r="A394" s="422"/>
      <c r="B394" s="317"/>
      <c r="C394" s="136" t="s">
        <v>329</v>
      </c>
      <c r="D394" s="29" t="s">
        <v>381</v>
      </c>
      <c r="E394" s="43">
        <f>VLOOKUP(C394,Belimo!A:B,2,FALSE)</f>
        <v>193</v>
      </c>
      <c r="F394" s="43">
        <f>VLOOKUP("R431",Belimo!A:B,2,FALSE)</f>
        <v>187</v>
      </c>
      <c r="G394" s="24">
        <f t="shared" si="39"/>
        <v>380</v>
      </c>
      <c r="H394" s="22">
        <f t="shared" si="35"/>
        <v>30772.400000000001</v>
      </c>
    </row>
    <row r="395" spans="1:8" x14ac:dyDescent="0.3">
      <c r="A395" s="422"/>
      <c r="B395" s="317"/>
      <c r="C395" s="136" t="s">
        <v>334</v>
      </c>
      <c r="D395" s="29" t="s">
        <v>251</v>
      </c>
      <c r="E395" s="43">
        <f>VLOOKUP(C395,Belimo!A:B,2,FALSE)</f>
        <v>193</v>
      </c>
      <c r="F395" s="43">
        <f>VLOOKUP("R431",Belimo!A:B,2,FALSE)</f>
        <v>187</v>
      </c>
      <c r="G395" s="24">
        <f t="shared" si="39"/>
        <v>380</v>
      </c>
      <c r="H395" s="22">
        <f t="shared" si="35"/>
        <v>30772.400000000001</v>
      </c>
    </row>
    <row r="396" spans="1:8" x14ac:dyDescent="0.3">
      <c r="A396" s="422"/>
      <c r="B396" s="317"/>
      <c r="C396" s="136" t="s">
        <v>330</v>
      </c>
      <c r="D396" s="29" t="s">
        <v>331</v>
      </c>
      <c r="E396" s="43">
        <f>VLOOKUP(C396,Belimo!A:B,2,FALSE)</f>
        <v>239</v>
      </c>
      <c r="F396" s="43">
        <f>VLOOKUP("R431",Belimo!A:B,2,FALSE)</f>
        <v>187</v>
      </c>
      <c r="G396" s="24">
        <f t="shared" si="39"/>
        <v>426</v>
      </c>
      <c r="H396" s="22">
        <f t="shared" si="35"/>
        <v>34497.480000000003</v>
      </c>
    </row>
    <row r="397" spans="1:8" x14ac:dyDescent="0.3">
      <c r="A397" s="422"/>
      <c r="B397" s="317"/>
      <c r="C397" s="136" t="s">
        <v>335</v>
      </c>
      <c r="D397" s="29" t="s">
        <v>336</v>
      </c>
      <c r="E397" s="43">
        <f>VLOOKUP(C397,Belimo!A:B,2,FALSE)</f>
        <v>239</v>
      </c>
      <c r="F397" s="43">
        <f>VLOOKUP("R431",Belimo!A:B,2,FALSE)</f>
        <v>187</v>
      </c>
      <c r="G397" s="24">
        <f t="shared" si="39"/>
        <v>426</v>
      </c>
      <c r="H397" s="22">
        <f t="shared" si="35"/>
        <v>34497.480000000003</v>
      </c>
    </row>
    <row r="398" spans="1:8" x14ac:dyDescent="0.3">
      <c r="A398" s="422"/>
      <c r="B398" s="317"/>
      <c r="C398" s="136" t="s">
        <v>332</v>
      </c>
      <c r="D398" s="29" t="s">
        <v>331</v>
      </c>
      <c r="E398" s="43">
        <f>VLOOKUP(C398,Belimo!A:B,2,FALSE)</f>
        <v>237</v>
      </c>
      <c r="F398" s="43">
        <f>VLOOKUP("R431",Belimo!A:B,2,FALSE)</f>
        <v>187</v>
      </c>
      <c r="G398" s="24">
        <f t="shared" si="39"/>
        <v>424</v>
      </c>
      <c r="H398" s="22">
        <f t="shared" si="35"/>
        <v>34335.520000000004</v>
      </c>
    </row>
    <row r="399" spans="1:8" x14ac:dyDescent="0.3">
      <c r="A399" s="422"/>
      <c r="B399" s="317"/>
      <c r="C399" s="136" t="s">
        <v>347</v>
      </c>
      <c r="D399" s="29" t="s">
        <v>336</v>
      </c>
      <c r="E399" s="43">
        <f>VLOOKUP(C399,Belimo!A:B,2,FALSE)</f>
        <v>237</v>
      </c>
      <c r="F399" s="43">
        <f>VLOOKUP("R431",Belimo!A:B,2,FALSE)</f>
        <v>187</v>
      </c>
      <c r="G399" s="24">
        <f t="shared" si="39"/>
        <v>424</v>
      </c>
      <c r="H399" s="22">
        <f t="shared" si="35"/>
        <v>34335.520000000004</v>
      </c>
    </row>
    <row r="400" spans="1:8" x14ac:dyDescent="0.3">
      <c r="A400" s="422"/>
      <c r="B400" s="317"/>
      <c r="C400" s="136" t="s">
        <v>337</v>
      </c>
      <c r="D400" s="29" t="s">
        <v>338</v>
      </c>
      <c r="E400" s="43">
        <f>VLOOKUP(C400,Belimo!A:B,2,FALSE)</f>
        <v>299</v>
      </c>
      <c r="F400" s="43">
        <f>VLOOKUP("R431",Belimo!A:B,2,FALSE)</f>
        <v>187</v>
      </c>
      <c r="G400" s="24">
        <f t="shared" si="39"/>
        <v>486</v>
      </c>
      <c r="H400" s="22">
        <f t="shared" si="35"/>
        <v>39356.28</v>
      </c>
    </row>
    <row r="401" spans="1:8" x14ac:dyDescent="0.3">
      <c r="A401" s="422"/>
      <c r="B401" s="317"/>
      <c r="C401" s="136" t="s">
        <v>339</v>
      </c>
      <c r="D401" s="29" t="s">
        <v>203</v>
      </c>
      <c r="E401" s="43">
        <f>VLOOKUP(C401,Belimo!A:B,2,FALSE)</f>
        <v>272</v>
      </c>
      <c r="F401" s="43">
        <f>VLOOKUP("R431",Belimo!A:B,2,FALSE)</f>
        <v>187</v>
      </c>
      <c r="G401" s="24">
        <f t="shared" si="39"/>
        <v>459</v>
      </c>
      <c r="H401" s="22">
        <f t="shared" si="35"/>
        <v>37169.82</v>
      </c>
    </row>
    <row r="402" spans="1:8" x14ac:dyDescent="0.3">
      <c r="A402" s="422"/>
      <c r="B402" s="317"/>
      <c r="C402" s="136" t="s">
        <v>340</v>
      </c>
      <c r="D402" s="29" t="s">
        <v>341</v>
      </c>
      <c r="E402" s="43">
        <f>VLOOKUP(C402,Belimo!A:B,2,FALSE)</f>
        <v>315</v>
      </c>
      <c r="F402" s="43">
        <f>VLOOKUP("R431",Belimo!A:B,2,FALSE)</f>
        <v>187</v>
      </c>
      <c r="G402" s="24">
        <f t="shared" si="39"/>
        <v>502</v>
      </c>
      <c r="H402" s="22">
        <f t="shared" si="35"/>
        <v>40651.96</v>
      </c>
    </row>
    <row r="403" spans="1:8" ht="30" x14ac:dyDescent="0.3">
      <c r="A403" s="422"/>
      <c r="B403" s="317"/>
      <c r="C403" s="136" t="s">
        <v>342</v>
      </c>
      <c r="D403" s="29" t="s">
        <v>343</v>
      </c>
      <c r="E403" s="43">
        <f>VLOOKUP(C403,Belimo!A:B,2,FALSE)</f>
        <v>367</v>
      </c>
      <c r="F403" s="43">
        <f>VLOOKUP("R431",Belimo!A:B,2,FALSE)</f>
        <v>187</v>
      </c>
      <c r="G403" s="24">
        <f t="shared" si="39"/>
        <v>554</v>
      </c>
      <c r="H403" s="22">
        <f t="shared" si="35"/>
        <v>44862.920000000006</v>
      </c>
    </row>
    <row r="404" spans="1:8" ht="30" x14ac:dyDescent="0.3">
      <c r="A404" s="422"/>
      <c r="B404" s="317"/>
      <c r="C404" s="136" t="s">
        <v>344</v>
      </c>
      <c r="D404" s="29" t="s">
        <v>345</v>
      </c>
      <c r="E404" s="43">
        <f>VLOOKUP(C404,Belimo!A:B,2,FALSE)</f>
        <v>367</v>
      </c>
      <c r="F404" s="43">
        <f>VLOOKUP("R431",Belimo!A:B,2,FALSE)</f>
        <v>187</v>
      </c>
      <c r="G404" s="24">
        <f t="shared" si="39"/>
        <v>554</v>
      </c>
      <c r="H404" s="22">
        <f t="shared" si="35"/>
        <v>44862.920000000006</v>
      </c>
    </row>
    <row r="405" spans="1:8" ht="18" x14ac:dyDescent="0.3">
      <c r="A405" s="412" t="s">
        <v>982</v>
      </c>
      <c r="B405" s="413"/>
      <c r="C405" s="413"/>
      <c r="D405" s="413"/>
      <c r="E405" s="413"/>
      <c r="F405" s="413"/>
      <c r="G405" s="413"/>
      <c r="H405" s="414"/>
    </row>
    <row r="406" spans="1:8" x14ac:dyDescent="0.3">
      <c r="A406" s="291" t="s">
        <v>445</v>
      </c>
      <c r="B406" s="317">
        <v>32</v>
      </c>
      <c r="C406" s="136" t="s">
        <v>329</v>
      </c>
      <c r="D406" s="29" t="s">
        <v>382</v>
      </c>
      <c r="E406" s="43">
        <f>VLOOKUP(C406,Belimo!A:B,2,FALSE)</f>
        <v>193</v>
      </c>
      <c r="F406" s="43">
        <f>VLOOKUP("R432",Belimo!A:B,2,FALSE)</f>
        <v>176</v>
      </c>
      <c r="G406" s="24">
        <f t="shared" ref="G406:G417" si="40">E406+F406</f>
        <v>369</v>
      </c>
      <c r="H406" s="22">
        <f t="shared" ref="H406:H468" si="41">$G$7*G406</f>
        <v>29881.620000000003</v>
      </c>
    </row>
    <row r="407" spans="1:8" x14ac:dyDescent="0.3">
      <c r="A407" s="291"/>
      <c r="B407" s="317"/>
      <c r="C407" s="136" t="s">
        <v>334</v>
      </c>
      <c r="D407" s="29" t="s">
        <v>253</v>
      </c>
      <c r="E407" s="43">
        <f>VLOOKUP(C407,Belimo!A:B,2,FALSE)</f>
        <v>193</v>
      </c>
      <c r="F407" s="43">
        <f>VLOOKUP("R432",Belimo!A:B,2,FALSE)</f>
        <v>176</v>
      </c>
      <c r="G407" s="24">
        <f t="shared" si="40"/>
        <v>369</v>
      </c>
      <c r="H407" s="22">
        <f t="shared" si="41"/>
        <v>29881.620000000003</v>
      </c>
    </row>
    <row r="408" spans="1:8" x14ac:dyDescent="0.3">
      <c r="A408" s="291"/>
      <c r="B408" s="317"/>
      <c r="C408" s="136" t="s">
        <v>332</v>
      </c>
      <c r="D408" s="29" t="s">
        <v>346</v>
      </c>
      <c r="E408" s="43">
        <f>VLOOKUP(C408,Belimo!A:B,2,FALSE)</f>
        <v>237</v>
      </c>
      <c r="F408" s="43">
        <f>VLOOKUP("R432",Belimo!A:B,2,FALSE)</f>
        <v>176</v>
      </c>
      <c r="G408" s="24">
        <f t="shared" si="40"/>
        <v>413</v>
      </c>
      <c r="H408" s="22">
        <f t="shared" si="41"/>
        <v>33444.740000000005</v>
      </c>
    </row>
    <row r="409" spans="1:8" x14ac:dyDescent="0.3">
      <c r="A409" s="291"/>
      <c r="B409" s="317"/>
      <c r="C409" s="136" t="s">
        <v>347</v>
      </c>
      <c r="D409" s="29" t="s">
        <v>348</v>
      </c>
      <c r="E409" s="43">
        <f>VLOOKUP(C409,Belimo!A:B,2,FALSE)</f>
        <v>237</v>
      </c>
      <c r="F409" s="43">
        <f>VLOOKUP("R432",Belimo!A:B,2,FALSE)</f>
        <v>176</v>
      </c>
      <c r="G409" s="24">
        <f t="shared" si="40"/>
        <v>413</v>
      </c>
      <c r="H409" s="22">
        <f t="shared" si="41"/>
        <v>33444.740000000005</v>
      </c>
    </row>
    <row r="410" spans="1:8" x14ac:dyDescent="0.3">
      <c r="A410" s="291"/>
      <c r="B410" s="317"/>
      <c r="C410" s="136" t="s">
        <v>349</v>
      </c>
      <c r="D410" s="29" t="s">
        <v>917</v>
      </c>
      <c r="E410" s="43">
        <f>VLOOKUP(C410,Belimo!A:B,2,FALSE)</f>
        <v>371</v>
      </c>
      <c r="F410" s="43">
        <f>VLOOKUP("R432",Belimo!A:B,2,FALSE)</f>
        <v>176</v>
      </c>
      <c r="G410" s="24">
        <f t="shared" si="40"/>
        <v>547</v>
      </c>
      <c r="H410" s="22">
        <f t="shared" si="41"/>
        <v>44296.060000000005</v>
      </c>
    </row>
    <row r="411" spans="1:8" x14ac:dyDescent="0.3">
      <c r="A411" s="291"/>
      <c r="B411" s="317"/>
      <c r="C411" s="136" t="s">
        <v>350</v>
      </c>
      <c r="D411" s="29" t="s">
        <v>918</v>
      </c>
      <c r="E411" s="43">
        <f>VLOOKUP(C411,Belimo!A:B,2,FALSE)</f>
        <v>371</v>
      </c>
      <c r="F411" s="43">
        <f>VLOOKUP("R432",Belimo!A:B,2,FALSE)</f>
        <v>176</v>
      </c>
      <c r="G411" s="24">
        <f t="shared" si="40"/>
        <v>547</v>
      </c>
      <c r="H411" s="22">
        <f t="shared" si="41"/>
        <v>44296.060000000005</v>
      </c>
    </row>
    <row r="412" spans="1:8" x14ac:dyDescent="0.3">
      <c r="A412" s="291"/>
      <c r="B412" s="317"/>
      <c r="C412" s="136" t="s">
        <v>355</v>
      </c>
      <c r="D412" s="29" t="s">
        <v>356</v>
      </c>
      <c r="E412" s="43">
        <f>VLOOKUP(C412,Belimo!A:B,2,FALSE)</f>
        <v>341</v>
      </c>
      <c r="F412" s="43">
        <f>VLOOKUP("R432",Belimo!A:B,2,FALSE)</f>
        <v>176</v>
      </c>
      <c r="G412" s="24">
        <f t="shared" si="40"/>
        <v>517</v>
      </c>
      <c r="H412" s="22">
        <f t="shared" si="41"/>
        <v>41866.660000000003</v>
      </c>
    </row>
    <row r="413" spans="1:8" x14ac:dyDescent="0.3">
      <c r="A413" s="291"/>
      <c r="B413" s="317"/>
      <c r="C413" s="136" t="s">
        <v>357</v>
      </c>
      <c r="D413" s="29" t="s">
        <v>358</v>
      </c>
      <c r="E413" s="43">
        <f>VLOOKUP(C413,Belimo!A:B,2,FALSE)</f>
        <v>341</v>
      </c>
      <c r="F413" s="43">
        <f>VLOOKUP("R432",Belimo!A:B,2,FALSE)</f>
        <v>176</v>
      </c>
      <c r="G413" s="24">
        <f t="shared" si="40"/>
        <v>517</v>
      </c>
      <c r="H413" s="22">
        <f t="shared" si="41"/>
        <v>41866.660000000003</v>
      </c>
    </row>
    <row r="414" spans="1:8" ht="30" x14ac:dyDescent="0.3">
      <c r="A414" s="291"/>
      <c r="B414" s="317"/>
      <c r="C414" s="136" t="s">
        <v>351</v>
      </c>
      <c r="D414" s="29" t="s">
        <v>352</v>
      </c>
      <c r="E414" s="43">
        <f>VLOOKUP(C414,Belimo!A:B,2,FALSE)</f>
        <v>414</v>
      </c>
      <c r="F414" s="43">
        <f>VLOOKUP("R432",Belimo!A:B,2,FALSE)</f>
        <v>176</v>
      </c>
      <c r="G414" s="24">
        <f t="shared" si="40"/>
        <v>590</v>
      </c>
      <c r="H414" s="22">
        <f t="shared" si="41"/>
        <v>47778.200000000004</v>
      </c>
    </row>
    <row r="415" spans="1:8" ht="30" x14ac:dyDescent="0.3">
      <c r="A415" s="291"/>
      <c r="B415" s="317"/>
      <c r="C415" s="136" t="s">
        <v>353</v>
      </c>
      <c r="D415" s="29" t="s">
        <v>354</v>
      </c>
      <c r="E415" s="43">
        <f>VLOOKUP(C415,Belimo!A:B,2,FALSE)</f>
        <v>414</v>
      </c>
      <c r="F415" s="43">
        <f>VLOOKUP("R432",Belimo!A:B,2,FALSE)</f>
        <v>176</v>
      </c>
      <c r="G415" s="24">
        <f t="shared" si="40"/>
        <v>590</v>
      </c>
      <c r="H415" s="22">
        <f t="shared" si="41"/>
        <v>47778.200000000004</v>
      </c>
    </row>
    <row r="416" spans="1:8" ht="30" x14ac:dyDescent="0.3">
      <c r="A416" s="291"/>
      <c r="B416" s="317"/>
      <c r="C416" s="136" t="s">
        <v>359</v>
      </c>
      <c r="D416" s="29" t="s">
        <v>360</v>
      </c>
      <c r="E416" s="43">
        <f>VLOOKUP(C416,Belimo!A:B,2,FALSE)</f>
        <v>378</v>
      </c>
      <c r="F416" s="43">
        <f>VLOOKUP("R432",Belimo!A:B,2,FALSE)</f>
        <v>176</v>
      </c>
      <c r="G416" s="24">
        <f t="shared" si="40"/>
        <v>554</v>
      </c>
      <c r="H416" s="22">
        <f t="shared" si="41"/>
        <v>44862.920000000006</v>
      </c>
    </row>
    <row r="417" spans="1:8" ht="30" x14ac:dyDescent="0.3">
      <c r="A417" s="291"/>
      <c r="B417" s="317"/>
      <c r="C417" s="136" t="s">
        <v>361</v>
      </c>
      <c r="D417" s="29" t="s">
        <v>362</v>
      </c>
      <c r="E417" s="43">
        <f>VLOOKUP(C417,Belimo!A:B,2,FALSE)</f>
        <v>378</v>
      </c>
      <c r="F417" s="43">
        <f>VLOOKUP("R432",Belimo!A:B,2,FALSE)</f>
        <v>176</v>
      </c>
      <c r="G417" s="24">
        <f t="shared" si="40"/>
        <v>554</v>
      </c>
      <c r="H417" s="22">
        <f t="shared" si="41"/>
        <v>44862.920000000006</v>
      </c>
    </row>
    <row r="418" spans="1:8" ht="15" customHeight="1" x14ac:dyDescent="0.3">
      <c r="A418" s="412" t="s">
        <v>983</v>
      </c>
      <c r="B418" s="413"/>
      <c r="C418" s="413"/>
      <c r="D418" s="413"/>
      <c r="E418" s="413"/>
      <c r="F418" s="413"/>
      <c r="G418" s="413"/>
      <c r="H418" s="414"/>
    </row>
    <row r="419" spans="1:8" ht="15" customHeight="1" x14ac:dyDescent="0.3">
      <c r="A419" s="463" t="s">
        <v>1537</v>
      </c>
      <c r="B419" s="446" t="s">
        <v>1538</v>
      </c>
      <c r="C419" s="136" t="s">
        <v>916</v>
      </c>
      <c r="D419" s="29" t="s">
        <v>381</v>
      </c>
      <c r="E419" s="43">
        <f>VLOOKUP(C419,Belimo!A:B,2,FALSE)</f>
        <v>212</v>
      </c>
      <c r="F419" s="43">
        <f>VLOOKUP("R438",Belimo!A:B,2,FALSE)</f>
        <v>225</v>
      </c>
      <c r="G419" s="24">
        <f t="shared" ref="G419:G431" si="42">E419+F419</f>
        <v>437</v>
      </c>
      <c r="H419" s="22">
        <f t="shared" si="41"/>
        <v>35388.26</v>
      </c>
    </row>
    <row r="420" spans="1:8" x14ac:dyDescent="0.3">
      <c r="A420" s="444"/>
      <c r="B420" s="448"/>
      <c r="C420" s="136" t="s">
        <v>333</v>
      </c>
      <c r="D420" s="29" t="s">
        <v>251</v>
      </c>
      <c r="E420" s="43">
        <f>VLOOKUP(C420,Belimo!A:B,2,FALSE)</f>
        <v>212</v>
      </c>
      <c r="F420" s="43">
        <f>VLOOKUP("R438",Belimo!A:B,2,FALSE)</f>
        <v>225</v>
      </c>
      <c r="G420" s="24">
        <f t="shared" si="42"/>
        <v>437</v>
      </c>
      <c r="H420" s="22">
        <f t="shared" si="41"/>
        <v>35388.26</v>
      </c>
    </row>
    <row r="421" spans="1:8" x14ac:dyDescent="0.3">
      <c r="A421" s="444"/>
      <c r="B421" s="448"/>
      <c r="C421" s="136" t="s">
        <v>329</v>
      </c>
      <c r="D421" s="29" t="s">
        <v>381</v>
      </c>
      <c r="E421" s="43">
        <f>VLOOKUP(C421,Belimo!A:B,2,FALSE)</f>
        <v>193</v>
      </c>
      <c r="F421" s="43">
        <f>VLOOKUP("R438",Belimo!A:B,2,FALSE)</f>
        <v>225</v>
      </c>
      <c r="G421" s="24">
        <f t="shared" si="42"/>
        <v>418</v>
      </c>
      <c r="H421" s="22">
        <f t="shared" si="41"/>
        <v>33849.64</v>
      </c>
    </row>
    <row r="422" spans="1:8" x14ac:dyDescent="0.3">
      <c r="A422" s="444"/>
      <c r="B422" s="448"/>
      <c r="C422" s="136" t="s">
        <v>334</v>
      </c>
      <c r="D422" s="29" t="s">
        <v>251</v>
      </c>
      <c r="E422" s="43">
        <f>VLOOKUP(C422,Belimo!A:B,2,FALSE)</f>
        <v>193</v>
      </c>
      <c r="F422" s="43">
        <f>VLOOKUP("R438",Belimo!A:B,2,FALSE)</f>
        <v>225</v>
      </c>
      <c r="G422" s="24">
        <f t="shared" si="42"/>
        <v>418</v>
      </c>
      <c r="H422" s="22">
        <f t="shared" si="41"/>
        <v>33849.64</v>
      </c>
    </row>
    <row r="423" spans="1:8" x14ac:dyDescent="0.3">
      <c r="A423" s="444"/>
      <c r="B423" s="448"/>
      <c r="C423" s="136" t="s">
        <v>330</v>
      </c>
      <c r="D423" s="29" t="s">
        <v>331</v>
      </c>
      <c r="E423" s="43">
        <f>VLOOKUP(C423,Belimo!A:B,2,FALSE)</f>
        <v>239</v>
      </c>
      <c r="F423" s="43">
        <f>VLOOKUP("R438",Belimo!A:B,2,FALSE)</f>
        <v>225</v>
      </c>
      <c r="G423" s="24">
        <f t="shared" si="42"/>
        <v>464</v>
      </c>
      <c r="H423" s="22">
        <f t="shared" si="41"/>
        <v>37574.720000000001</v>
      </c>
    </row>
    <row r="424" spans="1:8" x14ac:dyDescent="0.3">
      <c r="A424" s="444"/>
      <c r="B424" s="448"/>
      <c r="C424" s="136" t="s">
        <v>335</v>
      </c>
      <c r="D424" s="29" t="s">
        <v>336</v>
      </c>
      <c r="E424" s="43">
        <f>VLOOKUP(C424,Belimo!A:B,2,FALSE)</f>
        <v>239</v>
      </c>
      <c r="F424" s="43">
        <f>VLOOKUP("R438",Belimo!A:B,2,FALSE)</f>
        <v>225</v>
      </c>
      <c r="G424" s="24">
        <f t="shared" si="42"/>
        <v>464</v>
      </c>
      <c r="H424" s="22">
        <f t="shared" si="41"/>
        <v>37574.720000000001</v>
      </c>
    </row>
    <row r="425" spans="1:8" x14ac:dyDescent="0.3">
      <c r="A425" s="444"/>
      <c r="B425" s="448"/>
      <c r="C425" s="136" t="s">
        <v>332</v>
      </c>
      <c r="D425" s="29" t="s">
        <v>331</v>
      </c>
      <c r="E425" s="43">
        <f>VLOOKUP(C425,Belimo!A:B,2,FALSE)</f>
        <v>237</v>
      </c>
      <c r="F425" s="43">
        <f>VLOOKUP("R438",Belimo!A:B,2,FALSE)</f>
        <v>225</v>
      </c>
      <c r="G425" s="24">
        <f t="shared" si="42"/>
        <v>462</v>
      </c>
      <c r="H425" s="22">
        <f t="shared" si="41"/>
        <v>37412.76</v>
      </c>
    </row>
    <row r="426" spans="1:8" x14ac:dyDescent="0.3">
      <c r="A426" s="444"/>
      <c r="B426" s="448"/>
      <c r="C426" s="136" t="s">
        <v>347</v>
      </c>
      <c r="D426" s="29" t="s">
        <v>336</v>
      </c>
      <c r="E426" s="43">
        <f>VLOOKUP(C426,Belimo!A:B,2,FALSE)</f>
        <v>237</v>
      </c>
      <c r="F426" s="43">
        <f>VLOOKUP("R438",Belimo!A:B,2,FALSE)</f>
        <v>225</v>
      </c>
      <c r="G426" s="24">
        <f t="shared" si="42"/>
        <v>462</v>
      </c>
      <c r="H426" s="22">
        <f t="shared" si="41"/>
        <v>37412.76</v>
      </c>
    </row>
    <row r="427" spans="1:8" x14ac:dyDescent="0.3">
      <c r="A427" s="444"/>
      <c r="B427" s="448"/>
      <c r="C427" s="136" t="s">
        <v>337</v>
      </c>
      <c r="D427" s="29" t="s">
        <v>338</v>
      </c>
      <c r="E427" s="43">
        <f>VLOOKUP(C427,Belimo!A:B,2,FALSE)</f>
        <v>299</v>
      </c>
      <c r="F427" s="43">
        <f>VLOOKUP("R438",Belimo!A:B,2,FALSE)</f>
        <v>225</v>
      </c>
      <c r="G427" s="24">
        <f t="shared" si="42"/>
        <v>524</v>
      </c>
      <c r="H427" s="22">
        <f t="shared" si="41"/>
        <v>42433.520000000004</v>
      </c>
    </row>
    <row r="428" spans="1:8" x14ac:dyDescent="0.3">
      <c r="A428" s="444"/>
      <c r="B428" s="448"/>
      <c r="C428" s="136" t="s">
        <v>339</v>
      </c>
      <c r="D428" s="29" t="s">
        <v>203</v>
      </c>
      <c r="E428" s="43">
        <f>VLOOKUP(C428,Belimo!A:B,2,FALSE)</f>
        <v>272</v>
      </c>
      <c r="F428" s="43">
        <f>VLOOKUP("R438",Belimo!A:B,2,FALSE)</f>
        <v>225</v>
      </c>
      <c r="G428" s="24">
        <f t="shared" si="42"/>
        <v>497</v>
      </c>
      <c r="H428" s="22">
        <f t="shared" si="41"/>
        <v>40247.060000000005</v>
      </c>
    </row>
    <row r="429" spans="1:8" x14ac:dyDescent="0.3">
      <c r="A429" s="444"/>
      <c r="B429" s="448"/>
      <c r="C429" s="136" t="s">
        <v>340</v>
      </c>
      <c r="D429" s="29" t="s">
        <v>341</v>
      </c>
      <c r="E429" s="43">
        <f>VLOOKUP(C429,Belimo!A:B,2,FALSE)</f>
        <v>315</v>
      </c>
      <c r="F429" s="43">
        <f>VLOOKUP("R438",Belimo!A:B,2,FALSE)</f>
        <v>225</v>
      </c>
      <c r="G429" s="24">
        <f t="shared" si="42"/>
        <v>540</v>
      </c>
      <c r="H429" s="22">
        <f t="shared" si="41"/>
        <v>43729.200000000004</v>
      </c>
    </row>
    <row r="430" spans="1:8" ht="30" x14ac:dyDescent="0.3">
      <c r="A430" s="444"/>
      <c r="B430" s="448"/>
      <c r="C430" s="136" t="s">
        <v>342</v>
      </c>
      <c r="D430" s="29" t="s">
        <v>343</v>
      </c>
      <c r="E430" s="43">
        <f>VLOOKUP(C430,Belimo!A:B,2,FALSE)</f>
        <v>367</v>
      </c>
      <c r="F430" s="43">
        <f>VLOOKUP("R438",Belimo!A:B,2,FALSE)</f>
        <v>225</v>
      </c>
      <c r="G430" s="24">
        <f t="shared" si="42"/>
        <v>592</v>
      </c>
      <c r="H430" s="22">
        <f t="shared" si="41"/>
        <v>47940.160000000003</v>
      </c>
    </row>
    <row r="431" spans="1:8" ht="30" x14ac:dyDescent="0.3">
      <c r="A431" s="445"/>
      <c r="B431" s="449"/>
      <c r="C431" s="136" t="s">
        <v>344</v>
      </c>
      <c r="D431" s="29" t="s">
        <v>345</v>
      </c>
      <c r="E431" s="43">
        <f>VLOOKUP(C431,Belimo!A:B,2,FALSE)</f>
        <v>367</v>
      </c>
      <c r="F431" s="43">
        <f>VLOOKUP("R438",Belimo!A:B,2,FALSE)</f>
        <v>225</v>
      </c>
      <c r="G431" s="24">
        <f t="shared" si="42"/>
        <v>592</v>
      </c>
      <c r="H431" s="22">
        <f t="shared" si="41"/>
        <v>47940.160000000003</v>
      </c>
    </row>
    <row r="432" spans="1:8" ht="15" customHeight="1" x14ac:dyDescent="0.3">
      <c r="A432" s="412" t="s">
        <v>984</v>
      </c>
      <c r="B432" s="413"/>
      <c r="C432" s="413"/>
      <c r="D432" s="413"/>
      <c r="E432" s="413"/>
      <c r="F432" s="413"/>
      <c r="G432" s="413"/>
      <c r="H432" s="414"/>
    </row>
    <row r="433" spans="1:8" ht="15" customHeight="1" x14ac:dyDescent="0.3">
      <c r="A433" s="291" t="s">
        <v>446</v>
      </c>
      <c r="B433" s="317">
        <v>32</v>
      </c>
      <c r="C433" s="136" t="s">
        <v>329</v>
      </c>
      <c r="D433" s="29" t="s">
        <v>382</v>
      </c>
      <c r="E433" s="43">
        <f>VLOOKUP(C433,Belimo!A:B,2,FALSE)</f>
        <v>193</v>
      </c>
      <c r="F433" s="43">
        <f>VLOOKUP("R440",Belimo!A:B,2,FALSE)</f>
        <v>215</v>
      </c>
      <c r="G433" s="24">
        <f t="shared" ref="G433:G444" si="43">E433+F433</f>
        <v>408</v>
      </c>
      <c r="H433" s="22">
        <f t="shared" si="41"/>
        <v>33039.840000000004</v>
      </c>
    </row>
    <row r="434" spans="1:8" ht="15" customHeight="1" x14ac:dyDescent="0.3">
      <c r="A434" s="291"/>
      <c r="B434" s="317"/>
      <c r="C434" s="136" t="s">
        <v>334</v>
      </c>
      <c r="D434" s="29" t="s">
        <v>253</v>
      </c>
      <c r="E434" s="43">
        <f>VLOOKUP(C434,Belimo!A:B,2,FALSE)</f>
        <v>193</v>
      </c>
      <c r="F434" s="43">
        <f>VLOOKUP("R440",Belimo!A:B,2,FALSE)</f>
        <v>215</v>
      </c>
      <c r="G434" s="24">
        <f t="shared" si="43"/>
        <v>408</v>
      </c>
      <c r="H434" s="22">
        <f t="shared" si="41"/>
        <v>33039.840000000004</v>
      </c>
    </row>
    <row r="435" spans="1:8" ht="15" customHeight="1" x14ac:dyDescent="0.3">
      <c r="A435" s="291"/>
      <c r="B435" s="317"/>
      <c r="C435" s="136" t="s">
        <v>332</v>
      </c>
      <c r="D435" s="29" t="s">
        <v>346</v>
      </c>
      <c r="E435" s="43">
        <f>VLOOKUP(C435,Belimo!A:B,2,FALSE)</f>
        <v>237</v>
      </c>
      <c r="F435" s="43">
        <f>VLOOKUP("R440",Belimo!A:B,2,FALSE)</f>
        <v>215</v>
      </c>
      <c r="G435" s="24">
        <f t="shared" si="43"/>
        <v>452</v>
      </c>
      <c r="H435" s="22">
        <f t="shared" si="41"/>
        <v>36602.959999999999</v>
      </c>
    </row>
    <row r="436" spans="1:8" ht="15" customHeight="1" x14ac:dyDescent="0.3">
      <c r="A436" s="291"/>
      <c r="B436" s="317"/>
      <c r="C436" s="136" t="s">
        <v>347</v>
      </c>
      <c r="D436" s="29" t="s">
        <v>348</v>
      </c>
      <c r="E436" s="43">
        <f>VLOOKUP(C436,Belimo!A:B,2,FALSE)</f>
        <v>237</v>
      </c>
      <c r="F436" s="43">
        <f>VLOOKUP("R440",Belimo!A:B,2,FALSE)</f>
        <v>215</v>
      </c>
      <c r="G436" s="24">
        <f t="shared" si="43"/>
        <v>452</v>
      </c>
      <c r="H436" s="22">
        <f t="shared" si="41"/>
        <v>36602.959999999999</v>
      </c>
    </row>
    <row r="437" spans="1:8" ht="15" customHeight="1" x14ac:dyDescent="0.3">
      <c r="A437" s="291"/>
      <c r="B437" s="317"/>
      <c r="C437" s="136" t="s">
        <v>349</v>
      </c>
      <c r="D437" s="29" t="s">
        <v>917</v>
      </c>
      <c r="E437" s="43">
        <f>VLOOKUP(C437,Belimo!A:B,2,FALSE)</f>
        <v>371</v>
      </c>
      <c r="F437" s="43">
        <f>VLOOKUP("R440",Belimo!A:B,2,FALSE)</f>
        <v>215</v>
      </c>
      <c r="G437" s="24">
        <f t="shared" si="43"/>
        <v>586</v>
      </c>
      <c r="H437" s="22">
        <f t="shared" si="41"/>
        <v>47454.28</v>
      </c>
    </row>
    <row r="438" spans="1:8" x14ac:dyDescent="0.3">
      <c r="A438" s="291"/>
      <c r="B438" s="317"/>
      <c r="C438" s="136" t="s">
        <v>350</v>
      </c>
      <c r="D438" s="29" t="s">
        <v>918</v>
      </c>
      <c r="E438" s="43">
        <f>VLOOKUP(C438,Belimo!A:B,2,FALSE)</f>
        <v>371</v>
      </c>
      <c r="F438" s="43">
        <f>VLOOKUP("R440",Belimo!A:B,2,FALSE)</f>
        <v>215</v>
      </c>
      <c r="G438" s="24">
        <f t="shared" si="43"/>
        <v>586</v>
      </c>
      <c r="H438" s="22">
        <f t="shared" si="41"/>
        <v>47454.28</v>
      </c>
    </row>
    <row r="439" spans="1:8" x14ac:dyDescent="0.3">
      <c r="A439" s="291"/>
      <c r="B439" s="317"/>
      <c r="C439" s="136" t="s">
        <v>355</v>
      </c>
      <c r="D439" s="29" t="s">
        <v>356</v>
      </c>
      <c r="E439" s="43">
        <f>VLOOKUP(C439,Belimo!A:B,2,FALSE)</f>
        <v>341</v>
      </c>
      <c r="F439" s="43">
        <f>VLOOKUP("R440",Belimo!A:B,2,FALSE)</f>
        <v>215</v>
      </c>
      <c r="G439" s="24">
        <f t="shared" si="43"/>
        <v>556</v>
      </c>
      <c r="H439" s="22">
        <f t="shared" si="41"/>
        <v>45024.880000000005</v>
      </c>
    </row>
    <row r="440" spans="1:8" x14ac:dyDescent="0.3">
      <c r="A440" s="291"/>
      <c r="B440" s="317"/>
      <c r="C440" s="136" t="s">
        <v>357</v>
      </c>
      <c r="D440" s="29" t="s">
        <v>358</v>
      </c>
      <c r="E440" s="43">
        <f>VLOOKUP(C440,Belimo!A:B,2,FALSE)</f>
        <v>341</v>
      </c>
      <c r="F440" s="43">
        <f>VLOOKUP("R440",Belimo!A:B,2,FALSE)</f>
        <v>215</v>
      </c>
      <c r="G440" s="24">
        <f t="shared" si="43"/>
        <v>556</v>
      </c>
      <c r="H440" s="22">
        <f t="shared" si="41"/>
        <v>45024.880000000005</v>
      </c>
    </row>
    <row r="441" spans="1:8" ht="30" x14ac:dyDescent="0.3">
      <c r="A441" s="291"/>
      <c r="B441" s="317"/>
      <c r="C441" s="136" t="s">
        <v>351</v>
      </c>
      <c r="D441" s="29" t="s">
        <v>352</v>
      </c>
      <c r="E441" s="43">
        <f>VLOOKUP(C441,Belimo!A:B,2,FALSE)</f>
        <v>414</v>
      </c>
      <c r="F441" s="43">
        <f>VLOOKUP("R440",Belimo!A:B,2,FALSE)</f>
        <v>215</v>
      </c>
      <c r="G441" s="24">
        <f t="shared" si="43"/>
        <v>629</v>
      </c>
      <c r="H441" s="22">
        <f t="shared" si="41"/>
        <v>50936.420000000006</v>
      </c>
    </row>
    <row r="442" spans="1:8" ht="30" x14ac:dyDescent="0.3">
      <c r="A442" s="291"/>
      <c r="B442" s="317"/>
      <c r="C442" s="136" t="s">
        <v>353</v>
      </c>
      <c r="D442" s="29" t="s">
        <v>354</v>
      </c>
      <c r="E442" s="43">
        <f>VLOOKUP(C442,Belimo!A:B,2,FALSE)</f>
        <v>414</v>
      </c>
      <c r="F442" s="43">
        <f>VLOOKUP("R440",Belimo!A:B,2,FALSE)</f>
        <v>215</v>
      </c>
      <c r="G442" s="24">
        <f t="shared" si="43"/>
        <v>629</v>
      </c>
      <c r="H442" s="22">
        <f t="shared" si="41"/>
        <v>50936.420000000006</v>
      </c>
    </row>
    <row r="443" spans="1:8" ht="30" x14ac:dyDescent="0.3">
      <c r="A443" s="291"/>
      <c r="B443" s="317"/>
      <c r="C443" s="136" t="s">
        <v>359</v>
      </c>
      <c r="D443" s="29" t="s">
        <v>360</v>
      </c>
      <c r="E443" s="43">
        <f>VLOOKUP(C443,Belimo!A:B,2,FALSE)</f>
        <v>378</v>
      </c>
      <c r="F443" s="43">
        <f>VLOOKUP("R440",Belimo!A:B,2,FALSE)</f>
        <v>215</v>
      </c>
      <c r="G443" s="24">
        <f t="shared" si="43"/>
        <v>593</v>
      </c>
      <c r="H443" s="22">
        <f t="shared" si="41"/>
        <v>48021.14</v>
      </c>
    </row>
    <row r="444" spans="1:8" ht="30" x14ac:dyDescent="0.3">
      <c r="A444" s="291"/>
      <c r="B444" s="317"/>
      <c r="C444" s="136" t="s">
        <v>361</v>
      </c>
      <c r="D444" s="29" t="s">
        <v>362</v>
      </c>
      <c r="E444" s="43">
        <f>VLOOKUP(C444,Belimo!A:B,2,FALSE)</f>
        <v>378</v>
      </c>
      <c r="F444" s="43">
        <f>VLOOKUP("R440",Belimo!A:B,2,FALSE)</f>
        <v>215</v>
      </c>
      <c r="G444" s="24">
        <f t="shared" si="43"/>
        <v>593</v>
      </c>
      <c r="H444" s="22">
        <f t="shared" si="41"/>
        <v>48021.14</v>
      </c>
    </row>
    <row r="445" spans="1:8" ht="15" customHeight="1" x14ac:dyDescent="0.3">
      <c r="A445" s="412" t="s">
        <v>985</v>
      </c>
      <c r="B445" s="413"/>
      <c r="C445" s="413"/>
      <c r="D445" s="413"/>
      <c r="E445" s="413"/>
      <c r="F445" s="413"/>
      <c r="G445" s="413"/>
      <c r="H445" s="414"/>
    </row>
    <row r="446" spans="1:8" ht="15" customHeight="1" x14ac:dyDescent="0.3">
      <c r="A446" s="420" t="s">
        <v>1539</v>
      </c>
      <c r="B446" s="418" t="s">
        <v>1540</v>
      </c>
      <c r="C446" s="136" t="s">
        <v>916</v>
      </c>
      <c r="D446" s="29" t="s">
        <v>381</v>
      </c>
      <c r="E446" s="43">
        <f>VLOOKUP(C446,Belimo!A:B,2,FALSE)</f>
        <v>212</v>
      </c>
      <c r="F446" s="43">
        <f>VLOOKUP("R448",Belimo!A:B,2,FALSE)</f>
        <v>307</v>
      </c>
      <c r="G446" s="24">
        <f t="shared" ref="G446:G458" si="44">E446+F446</f>
        <v>519</v>
      </c>
      <c r="H446" s="22">
        <f t="shared" si="41"/>
        <v>42028.62</v>
      </c>
    </row>
    <row r="447" spans="1:8" ht="15" customHeight="1" x14ac:dyDescent="0.3">
      <c r="A447" s="421"/>
      <c r="B447" s="419"/>
      <c r="C447" s="136" t="s">
        <v>333</v>
      </c>
      <c r="D447" s="29" t="s">
        <v>251</v>
      </c>
      <c r="E447" s="43">
        <f>VLOOKUP(C447,Belimo!A:B,2,FALSE)</f>
        <v>212</v>
      </c>
      <c r="F447" s="43">
        <f>VLOOKUP("R448",Belimo!A:B,2,FALSE)</f>
        <v>307</v>
      </c>
      <c r="G447" s="24">
        <f t="shared" si="44"/>
        <v>519</v>
      </c>
      <c r="H447" s="22">
        <f t="shared" si="41"/>
        <v>42028.62</v>
      </c>
    </row>
    <row r="448" spans="1:8" ht="15" customHeight="1" x14ac:dyDescent="0.3">
      <c r="A448" s="421"/>
      <c r="B448" s="419"/>
      <c r="C448" s="136" t="s">
        <v>329</v>
      </c>
      <c r="D448" s="29" t="s">
        <v>381</v>
      </c>
      <c r="E448" s="43">
        <f>VLOOKUP(C448,Belimo!A:B,2,FALSE)</f>
        <v>193</v>
      </c>
      <c r="F448" s="43">
        <f>VLOOKUP("R448",Belimo!A:B,2,FALSE)</f>
        <v>307</v>
      </c>
      <c r="G448" s="24">
        <f t="shared" si="44"/>
        <v>500</v>
      </c>
      <c r="H448" s="22">
        <f t="shared" si="41"/>
        <v>40490</v>
      </c>
    </row>
    <row r="449" spans="1:8" ht="15" customHeight="1" x14ac:dyDescent="0.3">
      <c r="A449" s="421"/>
      <c r="B449" s="419"/>
      <c r="C449" s="136" t="s">
        <v>334</v>
      </c>
      <c r="D449" s="29" t="s">
        <v>251</v>
      </c>
      <c r="E449" s="43">
        <f>VLOOKUP(C449,Belimo!A:B,2,FALSE)</f>
        <v>193</v>
      </c>
      <c r="F449" s="43">
        <f>VLOOKUP("R448",Belimo!A:B,2,FALSE)</f>
        <v>307</v>
      </c>
      <c r="G449" s="24">
        <f t="shared" si="44"/>
        <v>500</v>
      </c>
      <c r="H449" s="22">
        <f t="shared" si="41"/>
        <v>40490</v>
      </c>
    </row>
    <row r="450" spans="1:8" ht="15" customHeight="1" x14ac:dyDescent="0.3">
      <c r="A450" s="421"/>
      <c r="B450" s="419"/>
      <c r="C450" s="136" t="s">
        <v>330</v>
      </c>
      <c r="D450" s="29" t="s">
        <v>331</v>
      </c>
      <c r="E450" s="43">
        <f>VLOOKUP(C450,Belimo!A:B,2,FALSE)</f>
        <v>239</v>
      </c>
      <c r="F450" s="43">
        <f>VLOOKUP("R448",Belimo!A:B,2,FALSE)</f>
        <v>307</v>
      </c>
      <c r="G450" s="24">
        <f t="shared" si="44"/>
        <v>546</v>
      </c>
      <c r="H450" s="22">
        <f t="shared" si="41"/>
        <v>44215.08</v>
      </c>
    </row>
    <row r="451" spans="1:8" ht="15" customHeight="1" x14ac:dyDescent="0.3">
      <c r="A451" s="421"/>
      <c r="B451" s="419"/>
      <c r="C451" s="136" t="s">
        <v>335</v>
      </c>
      <c r="D451" s="29" t="s">
        <v>336</v>
      </c>
      <c r="E451" s="43">
        <f>VLOOKUP(C451,Belimo!A:B,2,FALSE)</f>
        <v>239</v>
      </c>
      <c r="F451" s="43">
        <f>VLOOKUP("R448",Belimo!A:B,2,FALSE)</f>
        <v>307</v>
      </c>
      <c r="G451" s="24">
        <f t="shared" si="44"/>
        <v>546</v>
      </c>
      <c r="H451" s="22">
        <f t="shared" si="41"/>
        <v>44215.08</v>
      </c>
    </row>
    <row r="452" spans="1:8" ht="15" customHeight="1" x14ac:dyDescent="0.3">
      <c r="A452" s="421"/>
      <c r="B452" s="419"/>
      <c r="C452" s="136" t="s">
        <v>332</v>
      </c>
      <c r="D452" s="29" t="s">
        <v>331</v>
      </c>
      <c r="E452" s="43">
        <f>VLOOKUP(C452,Belimo!A:B,2,FALSE)</f>
        <v>237</v>
      </c>
      <c r="F452" s="43">
        <f>VLOOKUP("R448",Belimo!A:B,2,FALSE)</f>
        <v>307</v>
      </c>
      <c r="G452" s="24">
        <f t="shared" si="44"/>
        <v>544</v>
      </c>
      <c r="H452" s="22">
        <f t="shared" si="41"/>
        <v>44053.120000000003</v>
      </c>
    </row>
    <row r="453" spans="1:8" ht="15" customHeight="1" x14ac:dyDescent="0.3">
      <c r="A453" s="421"/>
      <c r="B453" s="419"/>
      <c r="C453" s="136" t="s">
        <v>347</v>
      </c>
      <c r="D453" s="29" t="s">
        <v>336</v>
      </c>
      <c r="E453" s="43">
        <f>VLOOKUP(C453,Belimo!A:B,2,FALSE)</f>
        <v>237</v>
      </c>
      <c r="F453" s="43">
        <f>VLOOKUP("R448",Belimo!A:B,2,FALSE)</f>
        <v>307</v>
      </c>
      <c r="G453" s="24">
        <f t="shared" si="44"/>
        <v>544</v>
      </c>
      <c r="H453" s="22">
        <f t="shared" si="41"/>
        <v>44053.120000000003</v>
      </c>
    </row>
    <row r="454" spans="1:8" ht="15" customHeight="1" x14ac:dyDescent="0.3">
      <c r="A454" s="421"/>
      <c r="B454" s="419"/>
      <c r="C454" s="136" t="s">
        <v>337</v>
      </c>
      <c r="D454" s="29" t="s">
        <v>338</v>
      </c>
      <c r="E454" s="43">
        <f>VLOOKUP(C454,Belimo!A:B,2,FALSE)</f>
        <v>299</v>
      </c>
      <c r="F454" s="43">
        <f>VLOOKUP("R448",Belimo!A:B,2,FALSE)</f>
        <v>307</v>
      </c>
      <c r="G454" s="24">
        <f t="shared" si="44"/>
        <v>606</v>
      </c>
      <c r="H454" s="22">
        <f t="shared" si="41"/>
        <v>49073.880000000005</v>
      </c>
    </row>
    <row r="455" spans="1:8" x14ac:dyDescent="0.3">
      <c r="A455" s="421"/>
      <c r="B455" s="419"/>
      <c r="C455" s="136" t="s">
        <v>339</v>
      </c>
      <c r="D455" s="29" t="s">
        <v>203</v>
      </c>
      <c r="E455" s="43">
        <f>VLOOKUP(C455,Belimo!A:B,2,FALSE)</f>
        <v>272</v>
      </c>
      <c r="F455" s="43">
        <f>VLOOKUP("R448",Belimo!A:B,2,FALSE)</f>
        <v>307</v>
      </c>
      <c r="G455" s="24">
        <f t="shared" si="44"/>
        <v>579</v>
      </c>
      <c r="H455" s="22">
        <f t="shared" si="41"/>
        <v>46887.420000000006</v>
      </c>
    </row>
    <row r="456" spans="1:8" x14ac:dyDescent="0.3">
      <c r="A456" s="421"/>
      <c r="B456" s="419"/>
      <c r="C456" s="136" t="s">
        <v>340</v>
      </c>
      <c r="D456" s="29" t="s">
        <v>341</v>
      </c>
      <c r="E456" s="43">
        <f>VLOOKUP(C456,Belimo!A:B,2,FALSE)</f>
        <v>315</v>
      </c>
      <c r="F456" s="43">
        <f>VLOOKUP("R448",Belimo!A:B,2,FALSE)</f>
        <v>307</v>
      </c>
      <c r="G456" s="24">
        <f t="shared" si="44"/>
        <v>622</v>
      </c>
      <c r="H456" s="22">
        <f t="shared" si="41"/>
        <v>50369.560000000005</v>
      </c>
    </row>
    <row r="457" spans="1:8" ht="30" x14ac:dyDescent="0.3">
      <c r="A457" s="421"/>
      <c r="B457" s="419"/>
      <c r="C457" s="136" t="s">
        <v>342</v>
      </c>
      <c r="D457" s="29" t="s">
        <v>343</v>
      </c>
      <c r="E457" s="43">
        <f>VLOOKUP(C457,Belimo!A:B,2,FALSE)</f>
        <v>367</v>
      </c>
      <c r="F457" s="43">
        <f>VLOOKUP("R448",Belimo!A:B,2,FALSE)</f>
        <v>307</v>
      </c>
      <c r="G457" s="24">
        <f t="shared" si="44"/>
        <v>674</v>
      </c>
      <c r="H457" s="22">
        <f t="shared" si="41"/>
        <v>54580.520000000004</v>
      </c>
    </row>
    <row r="458" spans="1:8" ht="30" x14ac:dyDescent="0.3">
      <c r="A458" s="421"/>
      <c r="B458" s="419"/>
      <c r="C458" s="136" t="s">
        <v>344</v>
      </c>
      <c r="D458" s="29" t="s">
        <v>345</v>
      </c>
      <c r="E458" s="43">
        <f>VLOOKUP(C458,Belimo!A:B,2,FALSE)</f>
        <v>367</v>
      </c>
      <c r="F458" s="43">
        <f>VLOOKUP("R448",Belimo!A:B,2,FALSE)</f>
        <v>307</v>
      </c>
      <c r="G458" s="24">
        <f t="shared" si="44"/>
        <v>674</v>
      </c>
      <c r="H458" s="22">
        <f t="shared" si="41"/>
        <v>54580.520000000004</v>
      </c>
    </row>
    <row r="459" spans="1:8" ht="15" customHeight="1" x14ac:dyDescent="0.3">
      <c r="A459" s="412" t="s">
        <v>986</v>
      </c>
      <c r="B459" s="413"/>
      <c r="C459" s="413"/>
      <c r="D459" s="413"/>
      <c r="E459" s="413"/>
      <c r="F459" s="413"/>
      <c r="G459" s="413"/>
      <c r="H459" s="414"/>
    </row>
    <row r="460" spans="1:8" ht="15" customHeight="1" x14ac:dyDescent="0.3">
      <c r="A460" s="291" t="s">
        <v>447</v>
      </c>
      <c r="B460" s="317">
        <v>49</v>
      </c>
      <c r="C460" s="136" t="s">
        <v>329</v>
      </c>
      <c r="D460" s="29" t="s">
        <v>382</v>
      </c>
      <c r="E460" s="43">
        <f>VLOOKUP(C460,Belimo!A:B,2,FALSE)</f>
        <v>193</v>
      </c>
      <c r="F460" s="43">
        <f>VLOOKUP("R450",Belimo!A:B,2,FALSE)</f>
        <v>296</v>
      </c>
      <c r="G460" s="24">
        <f t="shared" ref="G460:G471" si="45">E460+F460</f>
        <v>489</v>
      </c>
      <c r="H460" s="22">
        <f t="shared" si="41"/>
        <v>39599.22</v>
      </c>
    </row>
    <row r="461" spans="1:8" ht="15" customHeight="1" x14ac:dyDescent="0.3">
      <c r="A461" s="291"/>
      <c r="B461" s="317"/>
      <c r="C461" s="136" t="s">
        <v>334</v>
      </c>
      <c r="D461" s="29" t="s">
        <v>253</v>
      </c>
      <c r="E461" s="43">
        <f>VLOOKUP(C461,Belimo!A:B,2,FALSE)</f>
        <v>193</v>
      </c>
      <c r="F461" s="43">
        <f>VLOOKUP("R450",Belimo!A:B,2,FALSE)</f>
        <v>296</v>
      </c>
      <c r="G461" s="24">
        <f t="shared" si="45"/>
        <v>489</v>
      </c>
      <c r="H461" s="22">
        <f t="shared" si="41"/>
        <v>39599.22</v>
      </c>
    </row>
    <row r="462" spans="1:8" ht="15" customHeight="1" x14ac:dyDescent="0.3">
      <c r="A462" s="291"/>
      <c r="B462" s="317"/>
      <c r="C462" s="136" t="s">
        <v>332</v>
      </c>
      <c r="D462" s="29" t="s">
        <v>346</v>
      </c>
      <c r="E462" s="43">
        <f>VLOOKUP(C462,Belimo!A:B,2,FALSE)</f>
        <v>237</v>
      </c>
      <c r="F462" s="43">
        <f>VLOOKUP("R450",Belimo!A:B,2,FALSE)</f>
        <v>296</v>
      </c>
      <c r="G462" s="24">
        <f t="shared" si="45"/>
        <v>533</v>
      </c>
      <c r="H462" s="22">
        <f t="shared" si="41"/>
        <v>43162.340000000004</v>
      </c>
    </row>
    <row r="463" spans="1:8" ht="15" customHeight="1" x14ac:dyDescent="0.3">
      <c r="A463" s="291"/>
      <c r="B463" s="317"/>
      <c r="C463" s="136" t="s">
        <v>347</v>
      </c>
      <c r="D463" s="29" t="s">
        <v>348</v>
      </c>
      <c r="E463" s="43">
        <f>VLOOKUP(C463,Belimo!A:B,2,FALSE)</f>
        <v>237</v>
      </c>
      <c r="F463" s="43">
        <f>VLOOKUP("R450",Belimo!A:B,2,FALSE)</f>
        <v>296</v>
      </c>
      <c r="G463" s="24">
        <f t="shared" si="45"/>
        <v>533</v>
      </c>
      <c r="H463" s="22">
        <f t="shared" si="41"/>
        <v>43162.340000000004</v>
      </c>
    </row>
    <row r="464" spans="1:8" ht="15" customHeight="1" x14ac:dyDescent="0.3">
      <c r="A464" s="291"/>
      <c r="B464" s="317"/>
      <c r="C464" s="136" t="s">
        <v>349</v>
      </c>
      <c r="D464" s="29" t="s">
        <v>917</v>
      </c>
      <c r="E464" s="43">
        <f>VLOOKUP(C464,Belimo!A:B,2,FALSE)</f>
        <v>371</v>
      </c>
      <c r="F464" s="43">
        <f>VLOOKUP("R450",Belimo!A:B,2,FALSE)</f>
        <v>296</v>
      </c>
      <c r="G464" s="24">
        <f t="shared" si="45"/>
        <v>667</v>
      </c>
      <c r="H464" s="22">
        <f t="shared" si="41"/>
        <v>54013.66</v>
      </c>
    </row>
    <row r="465" spans="1:8" x14ac:dyDescent="0.3">
      <c r="A465" s="291"/>
      <c r="B465" s="317"/>
      <c r="C465" s="136" t="s">
        <v>350</v>
      </c>
      <c r="D465" s="29" t="s">
        <v>918</v>
      </c>
      <c r="E465" s="43">
        <f>VLOOKUP(C465,Belimo!A:B,2,FALSE)</f>
        <v>371</v>
      </c>
      <c r="F465" s="43">
        <f>VLOOKUP("R450",Belimo!A:B,2,FALSE)</f>
        <v>296</v>
      </c>
      <c r="G465" s="24">
        <f t="shared" si="45"/>
        <v>667</v>
      </c>
      <c r="H465" s="22">
        <f t="shared" si="41"/>
        <v>54013.66</v>
      </c>
    </row>
    <row r="466" spans="1:8" x14ac:dyDescent="0.3">
      <c r="A466" s="291"/>
      <c r="B466" s="317"/>
      <c r="C466" s="136" t="s">
        <v>355</v>
      </c>
      <c r="D466" s="29" t="s">
        <v>356</v>
      </c>
      <c r="E466" s="43">
        <f>VLOOKUP(C466,Belimo!A:B,2,FALSE)</f>
        <v>341</v>
      </c>
      <c r="F466" s="43">
        <f>VLOOKUP("R450",Belimo!A:B,2,FALSE)</f>
        <v>296</v>
      </c>
      <c r="G466" s="24">
        <f t="shared" si="45"/>
        <v>637</v>
      </c>
      <c r="H466" s="22">
        <f t="shared" si="41"/>
        <v>51584.26</v>
      </c>
    </row>
    <row r="467" spans="1:8" x14ac:dyDescent="0.3">
      <c r="A467" s="291"/>
      <c r="B467" s="317"/>
      <c r="C467" s="136" t="s">
        <v>357</v>
      </c>
      <c r="D467" s="29" t="s">
        <v>358</v>
      </c>
      <c r="E467" s="43">
        <f>VLOOKUP(C467,Belimo!A:B,2,FALSE)</f>
        <v>341</v>
      </c>
      <c r="F467" s="43">
        <f>VLOOKUP("R450",Belimo!A:B,2,FALSE)</f>
        <v>296</v>
      </c>
      <c r="G467" s="24">
        <f t="shared" si="45"/>
        <v>637</v>
      </c>
      <c r="H467" s="22">
        <f t="shared" si="41"/>
        <v>51584.26</v>
      </c>
    </row>
    <row r="468" spans="1:8" ht="30" x14ac:dyDescent="0.3">
      <c r="A468" s="291"/>
      <c r="B468" s="317"/>
      <c r="C468" s="136" t="s">
        <v>351</v>
      </c>
      <c r="D468" s="29" t="s">
        <v>352</v>
      </c>
      <c r="E468" s="43">
        <f>VLOOKUP(C468,Belimo!A:B,2,FALSE)</f>
        <v>414</v>
      </c>
      <c r="F468" s="43">
        <f>VLOOKUP("R450",Belimo!A:B,2,FALSE)</f>
        <v>296</v>
      </c>
      <c r="G468" s="24">
        <f t="shared" si="45"/>
        <v>710</v>
      </c>
      <c r="H468" s="22">
        <f t="shared" si="41"/>
        <v>57495.8</v>
      </c>
    </row>
    <row r="469" spans="1:8" ht="30" x14ac:dyDescent="0.3">
      <c r="A469" s="291"/>
      <c r="B469" s="317"/>
      <c r="C469" s="136" t="s">
        <v>353</v>
      </c>
      <c r="D469" s="29" t="s">
        <v>354</v>
      </c>
      <c r="E469" s="43">
        <f>VLOOKUP(C469,Belimo!A:B,2,FALSE)</f>
        <v>414</v>
      </c>
      <c r="F469" s="43">
        <f>VLOOKUP("R450",Belimo!A:B,2,FALSE)</f>
        <v>296</v>
      </c>
      <c r="G469" s="24">
        <f t="shared" si="45"/>
        <v>710</v>
      </c>
      <c r="H469" s="22">
        <f t="shared" ref="H469:H532" si="46">$G$7*G469</f>
        <v>57495.8</v>
      </c>
    </row>
    <row r="470" spans="1:8" ht="30" x14ac:dyDescent="0.3">
      <c r="A470" s="291"/>
      <c r="B470" s="317"/>
      <c r="C470" s="136" t="s">
        <v>359</v>
      </c>
      <c r="D470" s="29" t="s">
        <v>360</v>
      </c>
      <c r="E470" s="43">
        <f>VLOOKUP(C470,Belimo!A:B,2,FALSE)</f>
        <v>378</v>
      </c>
      <c r="F470" s="43">
        <f>VLOOKUP("R450",Belimo!A:B,2,FALSE)</f>
        <v>296</v>
      </c>
      <c r="G470" s="24">
        <f t="shared" si="45"/>
        <v>674</v>
      </c>
      <c r="H470" s="22">
        <f t="shared" si="46"/>
        <v>54580.520000000004</v>
      </c>
    </row>
    <row r="471" spans="1:8" ht="30" x14ac:dyDescent="0.3">
      <c r="A471" s="291"/>
      <c r="B471" s="317"/>
      <c r="C471" s="136" t="s">
        <v>361</v>
      </c>
      <c r="D471" s="29" t="s">
        <v>362</v>
      </c>
      <c r="E471" s="43">
        <f>VLOOKUP(C471,Belimo!A:B,2,FALSE)</f>
        <v>378</v>
      </c>
      <c r="F471" s="43">
        <f>VLOOKUP("R450",Belimo!A:B,2,FALSE)</f>
        <v>296</v>
      </c>
      <c r="G471" s="24">
        <f t="shared" si="45"/>
        <v>674</v>
      </c>
      <c r="H471" s="22">
        <f t="shared" si="46"/>
        <v>54580.520000000004</v>
      </c>
    </row>
    <row r="472" spans="1:8" ht="51.75" customHeight="1" x14ac:dyDescent="0.3">
      <c r="A472" s="299" t="s">
        <v>1541</v>
      </c>
      <c r="B472" s="300"/>
      <c r="C472" s="300"/>
      <c r="D472" s="300"/>
      <c r="E472" s="300"/>
      <c r="F472" s="300"/>
      <c r="G472" s="300"/>
      <c r="H472" s="318"/>
    </row>
    <row r="473" spans="1:8" ht="15" customHeight="1" x14ac:dyDescent="0.3">
      <c r="A473" s="412" t="s">
        <v>974</v>
      </c>
      <c r="B473" s="413"/>
      <c r="C473" s="413"/>
      <c r="D473" s="413"/>
      <c r="E473" s="413"/>
      <c r="F473" s="413"/>
      <c r="G473" s="413"/>
      <c r="H473" s="414"/>
    </row>
    <row r="474" spans="1:8" ht="15" customHeight="1" x14ac:dyDescent="0.3">
      <c r="A474" s="420" t="s">
        <v>1440</v>
      </c>
      <c r="B474" s="418" t="s">
        <v>1441</v>
      </c>
      <c r="C474" s="136" t="s">
        <v>597</v>
      </c>
      <c r="D474" s="29" t="s">
        <v>951</v>
      </c>
      <c r="E474" s="43">
        <f>VLOOKUP(C474,Belimo!A:B,2,FALSE)</f>
        <v>141</v>
      </c>
      <c r="F474" s="43">
        <f>VLOOKUP("R505K",Belimo!A:B,2,FALSE)</f>
        <v>172</v>
      </c>
      <c r="G474" s="24">
        <f t="shared" ref="G474:G482" si="47">E474+F474</f>
        <v>313</v>
      </c>
      <c r="H474" s="22">
        <f t="shared" si="46"/>
        <v>25346.74</v>
      </c>
    </row>
    <row r="475" spans="1:8" ht="15" customHeight="1" x14ac:dyDescent="0.3">
      <c r="A475" s="424"/>
      <c r="B475" s="425"/>
      <c r="C475" s="136" t="s">
        <v>598</v>
      </c>
      <c r="D475" s="29" t="s">
        <v>952</v>
      </c>
      <c r="E475" s="43">
        <f>VLOOKUP(C475,Belimo!A:B,2,FALSE)</f>
        <v>135</v>
      </c>
      <c r="F475" s="43">
        <f>VLOOKUP("R505K",Belimo!A:B,2,FALSE)</f>
        <v>172</v>
      </c>
      <c r="G475" s="24">
        <f t="shared" si="47"/>
        <v>307</v>
      </c>
      <c r="H475" s="22">
        <f t="shared" si="46"/>
        <v>24860.86</v>
      </c>
    </row>
    <row r="476" spans="1:8" ht="16.5" x14ac:dyDescent="0.3">
      <c r="A476" s="424"/>
      <c r="B476" s="425"/>
      <c r="C476" s="136" t="s">
        <v>639</v>
      </c>
      <c r="D476" s="29" t="s">
        <v>950</v>
      </c>
      <c r="E476" s="43">
        <f>VLOOKUP(C476,Belimo!A:B,2,FALSE)</f>
        <v>180</v>
      </c>
      <c r="F476" s="43">
        <f>VLOOKUP("R505K",Belimo!A:B,2,FALSE)</f>
        <v>172</v>
      </c>
      <c r="G476" s="24">
        <f t="shared" si="47"/>
        <v>352</v>
      </c>
      <c r="H476" s="22">
        <f t="shared" si="46"/>
        <v>28504.960000000003</v>
      </c>
    </row>
    <row r="477" spans="1:8" x14ac:dyDescent="0.3">
      <c r="A477" s="424"/>
      <c r="B477" s="425"/>
      <c r="C477" s="136" t="s">
        <v>643</v>
      </c>
      <c r="D477" s="29" t="s">
        <v>644</v>
      </c>
      <c r="E477" s="43">
        <f>VLOOKUP(C477,Belimo!A:B,2,FALSE)</f>
        <v>125</v>
      </c>
      <c r="F477" s="43">
        <f>VLOOKUP("R505K",Belimo!A:B,2,FALSE)</f>
        <v>172</v>
      </c>
      <c r="G477" s="24">
        <f t="shared" si="47"/>
        <v>297</v>
      </c>
      <c r="H477" s="22">
        <f t="shared" si="46"/>
        <v>24051.06</v>
      </c>
    </row>
    <row r="478" spans="1:8" x14ac:dyDescent="0.3">
      <c r="A478" s="424"/>
      <c r="B478" s="425"/>
      <c r="C478" s="136" t="s">
        <v>542</v>
      </c>
      <c r="D478" s="29" t="s">
        <v>646</v>
      </c>
      <c r="E478" s="43">
        <f>VLOOKUP(C478,Belimo!A:B,2,FALSE)</f>
        <v>125</v>
      </c>
      <c r="F478" s="43">
        <f>VLOOKUP("R505K",Belimo!A:B,2,FALSE)</f>
        <v>172</v>
      </c>
      <c r="G478" s="24">
        <f t="shared" si="47"/>
        <v>297</v>
      </c>
      <c r="H478" s="22">
        <f t="shared" si="46"/>
        <v>24051.06</v>
      </c>
    </row>
    <row r="479" spans="1:8" x14ac:dyDescent="0.3">
      <c r="A479" s="424"/>
      <c r="B479" s="425"/>
      <c r="C479" s="136" t="s">
        <v>640</v>
      </c>
      <c r="D479" s="29" t="s">
        <v>641</v>
      </c>
      <c r="E479" s="43">
        <f>VLOOKUP(C479,Belimo!A:B,2,FALSE)</f>
        <v>162</v>
      </c>
      <c r="F479" s="43">
        <f>VLOOKUP("R505K",Belimo!A:B,2,FALSE)</f>
        <v>172</v>
      </c>
      <c r="G479" s="24">
        <f t="shared" si="47"/>
        <v>334</v>
      </c>
      <c r="H479" s="22">
        <f t="shared" si="46"/>
        <v>27047.32</v>
      </c>
    </row>
    <row r="480" spans="1:8" x14ac:dyDescent="0.3">
      <c r="A480" s="424"/>
      <c r="B480" s="425"/>
      <c r="C480" s="137" t="s">
        <v>925</v>
      </c>
      <c r="D480" s="135" t="s">
        <v>543</v>
      </c>
      <c r="E480" s="43">
        <f>VLOOKUP(C480,Belimo!A:B,2,FALSE)</f>
        <v>196</v>
      </c>
      <c r="F480" s="43">
        <f>VLOOKUP("R505K",Belimo!A:B,2,FALSE)</f>
        <v>172</v>
      </c>
      <c r="G480" s="24">
        <f t="shared" si="47"/>
        <v>368</v>
      </c>
      <c r="H480" s="22">
        <f t="shared" si="46"/>
        <v>29800.640000000003</v>
      </c>
    </row>
    <row r="481" spans="1:8" ht="30" x14ac:dyDescent="0.3">
      <c r="A481" s="424"/>
      <c r="B481" s="425"/>
      <c r="C481" s="136" t="s">
        <v>544</v>
      </c>
      <c r="D481" s="29" t="s">
        <v>545</v>
      </c>
      <c r="E481" s="43">
        <f>VLOOKUP(C481,Belimo!A:B,2,FALSE)</f>
        <v>280</v>
      </c>
      <c r="F481" s="43">
        <f>VLOOKUP("R505K",Belimo!A:B,2,FALSE)</f>
        <v>172</v>
      </c>
      <c r="G481" s="24">
        <f t="shared" si="47"/>
        <v>452</v>
      </c>
      <c r="H481" s="22">
        <f t="shared" si="46"/>
        <v>36602.959999999999</v>
      </c>
    </row>
    <row r="482" spans="1:8" ht="30" x14ac:dyDescent="0.3">
      <c r="A482" s="424"/>
      <c r="B482" s="425"/>
      <c r="C482" s="129" t="s">
        <v>546</v>
      </c>
      <c r="D482" s="29" t="s">
        <v>547</v>
      </c>
      <c r="E482" s="43">
        <f>VLOOKUP(C482,Belimo!A:B,2,FALSE)</f>
        <v>280</v>
      </c>
      <c r="F482" s="43">
        <f>VLOOKUP("R505K",Belimo!A:B,2,FALSE)</f>
        <v>172</v>
      </c>
      <c r="G482" s="24">
        <f t="shared" si="47"/>
        <v>452</v>
      </c>
      <c r="H482" s="22">
        <f t="shared" si="46"/>
        <v>36602.959999999999</v>
      </c>
    </row>
    <row r="483" spans="1:8" ht="18" x14ac:dyDescent="0.3">
      <c r="A483" s="412" t="s">
        <v>975</v>
      </c>
      <c r="B483" s="413"/>
      <c r="C483" s="413"/>
      <c r="D483" s="413"/>
      <c r="E483" s="413"/>
      <c r="F483" s="413"/>
      <c r="G483" s="413"/>
      <c r="H483" s="414"/>
    </row>
    <row r="484" spans="1:8" ht="16.5" x14ac:dyDescent="0.3">
      <c r="A484" s="415" t="s">
        <v>1542</v>
      </c>
      <c r="B484" s="418" t="s">
        <v>1442</v>
      </c>
      <c r="C484" s="136" t="s">
        <v>597</v>
      </c>
      <c r="D484" s="29" t="s">
        <v>951</v>
      </c>
      <c r="E484" s="43">
        <f>VLOOKUP(C484,Belimo!A:B,2,FALSE)</f>
        <v>141</v>
      </c>
      <c r="F484" s="43">
        <f>VLOOKUP("R509",Belimo!A:B,2,FALSE)</f>
        <v>181</v>
      </c>
      <c r="G484" s="24">
        <f t="shared" ref="G484:G494" si="48">E484+F484</f>
        <v>322</v>
      </c>
      <c r="H484" s="22">
        <f t="shared" si="46"/>
        <v>26075.56</v>
      </c>
    </row>
    <row r="485" spans="1:8" ht="16.5" x14ac:dyDescent="0.3">
      <c r="A485" s="416"/>
      <c r="B485" s="419"/>
      <c r="C485" s="136" t="s">
        <v>598</v>
      </c>
      <c r="D485" s="29" t="s">
        <v>952</v>
      </c>
      <c r="E485" s="43">
        <f>VLOOKUP(C485,Belimo!A:B,2,FALSE)</f>
        <v>135</v>
      </c>
      <c r="F485" s="43">
        <f>VLOOKUP("R509",Belimo!A:B,2,FALSE)</f>
        <v>181</v>
      </c>
      <c r="G485" s="24">
        <f t="shared" si="48"/>
        <v>316</v>
      </c>
      <c r="H485" s="22">
        <f t="shared" si="46"/>
        <v>25589.68</v>
      </c>
    </row>
    <row r="486" spans="1:8" ht="16.5" x14ac:dyDescent="0.3">
      <c r="A486" s="416"/>
      <c r="B486" s="419"/>
      <c r="C486" s="136" t="s">
        <v>639</v>
      </c>
      <c r="D486" s="29" t="s">
        <v>950</v>
      </c>
      <c r="E486" s="43">
        <f>VLOOKUP(C486,Belimo!A:B,2,FALSE)</f>
        <v>180</v>
      </c>
      <c r="F486" s="43">
        <f>VLOOKUP("R509",Belimo!A:B,2,FALSE)</f>
        <v>181</v>
      </c>
      <c r="G486" s="24">
        <f t="shared" si="48"/>
        <v>361</v>
      </c>
      <c r="H486" s="22">
        <f t="shared" si="46"/>
        <v>29233.780000000002</v>
      </c>
    </row>
    <row r="487" spans="1:8" x14ac:dyDescent="0.3">
      <c r="A487" s="416"/>
      <c r="B487" s="419"/>
      <c r="C487" s="136" t="s">
        <v>643</v>
      </c>
      <c r="D487" s="29" t="s">
        <v>644</v>
      </c>
      <c r="E487" s="43">
        <f>VLOOKUP(C487,Belimo!A:B,2,FALSE)</f>
        <v>125</v>
      </c>
      <c r="F487" s="43">
        <f>VLOOKUP("R509",Belimo!A:B,2,FALSE)</f>
        <v>181</v>
      </c>
      <c r="G487" s="24">
        <f t="shared" si="48"/>
        <v>306</v>
      </c>
      <c r="H487" s="22">
        <f t="shared" si="46"/>
        <v>24779.88</v>
      </c>
    </row>
    <row r="488" spans="1:8" x14ac:dyDescent="0.3">
      <c r="A488" s="416"/>
      <c r="B488" s="419"/>
      <c r="C488" s="136" t="s">
        <v>542</v>
      </c>
      <c r="D488" s="29" t="s">
        <v>646</v>
      </c>
      <c r="E488" s="43">
        <f>VLOOKUP(C488,Belimo!A:B,2,FALSE)</f>
        <v>125</v>
      </c>
      <c r="F488" s="43">
        <f>VLOOKUP("R509",Belimo!A:B,2,FALSE)</f>
        <v>181</v>
      </c>
      <c r="G488" s="24">
        <f t="shared" si="48"/>
        <v>306</v>
      </c>
      <c r="H488" s="22">
        <f t="shared" si="46"/>
        <v>24779.88</v>
      </c>
    </row>
    <row r="489" spans="1:8" x14ac:dyDescent="0.3">
      <c r="A489" s="417"/>
      <c r="B489" s="417"/>
      <c r="C489" s="136" t="s">
        <v>640</v>
      </c>
      <c r="D489" s="29" t="s">
        <v>641</v>
      </c>
      <c r="E489" s="43">
        <f>VLOOKUP(C489,Belimo!A:B,2,FALSE)</f>
        <v>162</v>
      </c>
      <c r="F489" s="43">
        <f>VLOOKUP("R509",Belimo!A:B,2,FALSE)</f>
        <v>181</v>
      </c>
      <c r="G489" s="24">
        <f t="shared" si="48"/>
        <v>343</v>
      </c>
      <c r="H489" s="22">
        <f t="shared" si="46"/>
        <v>27776.140000000003</v>
      </c>
    </row>
    <row r="490" spans="1:8" x14ac:dyDescent="0.3">
      <c r="A490" s="417"/>
      <c r="B490" s="417"/>
      <c r="C490" s="136" t="s">
        <v>467</v>
      </c>
      <c r="D490" s="29" t="s">
        <v>204</v>
      </c>
      <c r="E490" s="43">
        <f>VLOOKUP(C490,Belimo!A:B,2,FALSE)</f>
        <v>202</v>
      </c>
      <c r="F490" s="43">
        <f>VLOOKUP("R509",Belimo!A:B,2,FALSE)</f>
        <v>181</v>
      </c>
      <c r="G490" s="24">
        <f t="shared" si="48"/>
        <v>383</v>
      </c>
      <c r="H490" s="22">
        <f t="shared" si="46"/>
        <v>31015.34</v>
      </c>
    </row>
    <row r="491" spans="1:8" x14ac:dyDescent="0.3">
      <c r="A491" s="417"/>
      <c r="B491" s="417"/>
      <c r="C491" s="136" t="s">
        <v>468</v>
      </c>
      <c r="D491" s="29" t="s">
        <v>642</v>
      </c>
      <c r="E491" s="43">
        <f>VLOOKUP(C491,Belimo!A:B,2,FALSE)</f>
        <v>245</v>
      </c>
      <c r="F491" s="43">
        <f>VLOOKUP("R509",Belimo!A:B,2,FALSE)</f>
        <v>181</v>
      </c>
      <c r="G491" s="24">
        <f t="shared" si="48"/>
        <v>426</v>
      </c>
      <c r="H491" s="22">
        <f t="shared" si="46"/>
        <v>34497.480000000003</v>
      </c>
    </row>
    <row r="492" spans="1:8" x14ac:dyDescent="0.3">
      <c r="A492" s="417"/>
      <c r="B492" s="417"/>
      <c r="C492" s="136" t="s">
        <v>231</v>
      </c>
      <c r="D492" s="29" t="s">
        <v>645</v>
      </c>
      <c r="E492" s="43">
        <f>VLOOKUP(C492,Belimo!A:B,2,FALSE)</f>
        <v>169</v>
      </c>
      <c r="F492" s="43">
        <f>VLOOKUP("R509",Belimo!A:B,2,FALSE)</f>
        <v>181</v>
      </c>
      <c r="G492" s="24">
        <f t="shared" si="48"/>
        <v>350</v>
      </c>
      <c r="H492" s="22">
        <f t="shared" si="46"/>
        <v>28343</v>
      </c>
    </row>
    <row r="493" spans="1:8" x14ac:dyDescent="0.3">
      <c r="A493" s="417"/>
      <c r="B493" s="417"/>
      <c r="C493" s="136" t="s">
        <v>232</v>
      </c>
      <c r="D493" s="29" t="s">
        <v>647</v>
      </c>
      <c r="E493" s="43">
        <f>VLOOKUP(C493,Belimo!A:B,2,FALSE)</f>
        <v>169</v>
      </c>
      <c r="F493" s="43">
        <f>VLOOKUP("R509",Belimo!A:B,2,FALSE)</f>
        <v>181</v>
      </c>
      <c r="G493" s="24">
        <f t="shared" si="48"/>
        <v>350</v>
      </c>
      <c r="H493" s="22">
        <f t="shared" si="46"/>
        <v>28343</v>
      </c>
    </row>
    <row r="494" spans="1:8" x14ac:dyDescent="0.3">
      <c r="A494" s="417"/>
      <c r="B494" s="417"/>
      <c r="C494" s="136" t="s">
        <v>648</v>
      </c>
      <c r="D494" s="29" t="s">
        <v>649</v>
      </c>
      <c r="E494" s="43">
        <f>VLOOKUP(C494,Belimo!A:B,2,FALSE)</f>
        <v>348</v>
      </c>
      <c r="F494" s="43">
        <f>VLOOKUP("R509",Belimo!A:B,2,FALSE)</f>
        <v>181</v>
      </c>
      <c r="G494" s="24">
        <f t="shared" si="48"/>
        <v>529</v>
      </c>
      <c r="H494" s="22">
        <f t="shared" si="46"/>
        <v>42838.420000000006</v>
      </c>
    </row>
    <row r="495" spans="1:8" ht="18" x14ac:dyDescent="0.3">
      <c r="A495" s="412" t="s">
        <v>976</v>
      </c>
      <c r="B495" s="413"/>
      <c r="C495" s="413"/>
      <c r="D495" s="413"/>
      <c r="E495" s="413"/>
      <c r="F495" s="413"/>
      <c r="G495" s="413"/>
      <c r="H495" s="414"/>
    </row>
    <row r="496" spans="1:8" ht="16.5" x14ac:dyDescent="0.3">
      <c r="A496" s="291" t="s">
        <v>448</v>
      </c>
      <c r="B496" s="317">
        <v>8.6</v>
      </c>
      <c r="C496" s="136" t="s">
        <v>597</v>
      </c>
      <c r="D496" s="29" t="s">
        <v>954</v>
      </c>
      <c r="E496" s="43">
        <f>VLOOKUP(C496,Belimo!A:B,2,FALSE)</f>
        <v>141</v>
      </c>
      <c r="F496" s="43">
        <f>VLOOKUP("R515",Belimo!A:B,2,FALSE)</f>
        <v>172</v>
      </c>
      <c r="G496" s="24">
        <f t="shared" ref="G496:G505" si="49">E496+F496</f>
        <v>313</v>
      </c>
      <c r="H496" s="22">
        <f t="shared" si="46"/>
        <v>25346.74</v>
      </c>
    </row>
    <row r="497" spans="1:8" ht="16.5" x14ac:dyDescent="0.3">
      <c r="A497" s="291"/>
      <c r="B497" s="317"/>
      <c r="C497" s="136" t="s">
        <v>598</v>
      </c>
      <c r="D497" s="29" t="s">
        <v>955</v>
      </c>
      <c r="E497" s="43">
        <f>VLOOKUP(C497,Belimo!A:B,2,FALSE)</f>
        <v>135</v>
      </c>
      <c r="F497" s="43">
        <f>VLOOKUP("R515",Belimo!A:B,2,FALSE)</f>
        <v>172</v>
      </c>
      <c r="G497" s="24">
        <f t="shared" si="49"/>
        <v>307</v>
      </c>
      <c r="H497" s="22">
        <f t="shared" si="46"/>
        <v>24860.86</v>
      </c>
    </row>
    <row r="498" spans="1:8" x14ac:dyDescent="0.3">
      <c r="A498" s="291"/>
      <c r="B498" s="317"/>
      <c r="C498" s="136" t="s">
        <v>237</v>
      </c>
      <c r="D498" s="29" t="s">
        <v>238</v>
      </c>
      <c r="E498" s="43">
        <f>VLOOKUP(C498,Belimo!A:B,2,FALSE)</f>
        <v>153</v>
      </c>
      <c r="F498" s="43">
        <f>VLOOKUP("R515",Belimo!A:B,2,FALSE)</f>
        <v>172</v>
      </c>
      <c r="G498" s="24">
        <f t="shared" si="49"/>
        <v>325</v>
      </c>
      <c r="H498" s="22">
        <f t="shared" si="46"/>
        <v>26318.5</v>
      </c>
    </row>
    <row r="499" spans="1:8" x14ac:dyDescent="0.3">
      <c r="A499" s="291"/>
      <c r="B499" s="317"/>
      <c r="C499" s="136" t="s">
        <v>50</v>
      </c>
      <c r="D499" s="29" t="s">
        <v>51</v>
      </c>
      <c r="E499" s="43">
        <f>VLOOKUP(C499,Belimo!A:B,2,FALSE)</f>
        <v>153</v>
      </c>
      <c r="F499" s="43">
        <f>VLOOKUP("R515",Belimo!A:B,2,FALSE)</f>
        <v>172</v>
      </c>
      <c r="G499" s="24">
        <f t="shared" si="49"/>
        <v>325</v>
      </c>
      <c r="H499" s="22">
        <f t="shared" si="46"/>
        <v>26318.5</v>
      </c>
    </row>
    <row r="500" spans="1:8" x14ac:dyDescent="0.3">
      <c r="A500" s="291"/>
      <c r="B500" s="317"/>
      <c r="C500" s="136" t="s">
        <v>231</v>
      </c>
      <c r="D500" s="29" t="s">
        <v>650</v>
      </c>
      <c r="E500" s="43">
        <f>VLOOKUP(C500,Belimo!A:B,2,FALSE)</f>
        <v>169</v>
      </c>
      <c r="F500" s="43">
        <f>VLOOKUP("R515",Belimo!A:B,2,FALSE)</f>
        <v>172</v>
      </c>
      <c r="G500" s="24">
        <f t="shared" si="49"/>
        <v>341</v>
      </c>
      <c r="H500" s="22">
        <f t="shared" si="46"/>
        <v>27614.18</v>
      </c>
    </row>
    <row r="501" spans="1:8" x14ac:dyDescent="0.3">
      <c r="A501" s="291"/>
      <c r="B501" s="317"/>
      <c r="C501" s="136" t="s">
        <v>232</v>
      </c>
      <c r="D501" s="29" t="s">
        <v>651</v>
      </c>
      <c r="E501" s="43">
        <f>VLOOKUP(C501,Belimo!A:B,2,FALSE)</f>
        <v>169</v>
      </c>
      <c r="F501" s="43">
        <f>VLOOKUP("R515",Belimo!A:B,2,FALSE)</f>
        <v>172</v>
      </c>
      <c r="G501" s="24">
        <f t="shared" si="49"/>
        <v>341</v>
      </c>
      <c r="H501" s="22">
        <f t="shared" si="46"/>
        <v>27614.18</v>
      </c>
    </row>
    <row r="502" spans="1:8" x14ac:dyDescent="0.3">
      <c r="A502" s="291"/>
      <c r="B502" s="317"/>
      <c r="C502" s="136" t="s">
        <v>233</v>
      </c>
      <c r="D502" s="29" t="s">
        <v>652</v>
      </c>
      <c r="E502" s="43">
        <f>VLOOKUP(C502,Belimo!A:B,2,FALSE)</f>
        <v>289</v>
      </c>
      <c r="F502" s="43">
        <f>VLOOKUP("R515",Belimo!A:B,2,FALSE)</f>
        <v>172</v>
      </c>
      <c r="G502" s="24">
        <f t="shared" si="49"/>
        <v>461</v>
      </c>
      <c r="H502" s="22">
        <f t="shared" si="46"/>
        <v>37331.78</v>
      </c>
    </row>
    <row r="503" spans="1:8" x14ac:dyDescent="0.3">
      <c r="A503" s="291"/>
      <c r="B503" s="317"/>
      <c r="C503" s="136" t="s">
        <v>235</v>
      </c>
      <c r="D503" s="29" t="s">
        <v>654</v>
      </c>
      <c r="E503" s="43">
        <f>VLOOKUP(C503,Belimo!A:B,2,FALSE)</f>
        <v>271</v>
      </c>
      <c r="F503" s="43">
        <f>VLOOKUP("R515",Belimo!A:B,2,FALSE)</f>
        <v>172</v>
      </c>
      <c r="G503" s="24">
        <f t="shared" si="49"/>
        <v>443</v>
      </c>
      <c r="H503" s="22">
        <f t="shared" si="46"/>
        <v>35874.14</v>
      </c>
    </row>
    <row r="504" spans="1:8" ht="30" x14ac:dyDescent="0.3">
      <c r="A504" s="291"/>
      <c r="B504" s="317"/>
      <c r="C504" s="136" t="s">
        <v>234</v>
      </c>
      <c r="D504" s="29" t="s">
        <v>653</v>
      </c>
      <c r="E504" s="43">
        <f>VLOOKUP(C504,Belimo!A:B,2,FALSE)</f>
        <v>321</v>
      </c>
      <c r="F504" s="43">
        <f>VLOOKUP("R515",Belimo!A:B,2,FALSE)</f>
        <v>172</v>
      </c>
      <c r="G504" s="24">
        <f t="shared" si="49"/>
        <v>493</v>
      </c>
      <c r="H504" s="22">
        <f t="shared" si="46"/>
        <v>39923.14</v>
      </c>
    </row>
    <row r="505" spans="1:8" ht="30" x14ac:dyDescent="0.3">
      <c r="A505" s="291"/>
      <c r="B505" s="317"/>
      <c r="C505" s="136" t="s">
        <v>236</v>
      </c>
      <c r="D505" s="29" t="s">
        <v>655</v>
      </c>
      <c r="E505" s="43">
        <f>VLOOKUP(C505,Belimo!A:B,2,FALSE)</f>
        <v>304</v>
      </c>
      <c r="F505" s="43">
        <f>VLOOKUP("R515",Belimo!A:B,2,FALSE)</f>
        <v>172</v>
      </c>
      <c r="G505" s="24">
        <f t="shared" si="49"/>
        <v>476</v>
      </c>
      <c r="H505" s="22">
        <f t="shared" si="46"/>
        <v>38546.480000000003</v>
      </c>
    </row>
    <row r="506" spans="1:8" ht="18" x14ac:dyDescent="0.3">
      <c r="A506" s="412" t="s">
        <v>977</v>
      </c>
      <c r="B506" s="413"/>
      <c r="C506" s="413"/>
      <c r="D506" s="413"/>
      <c r="E506" s="413"/>
      <c r="F506" s="413"/>
      <c r="G506" s="413"/>
      <c r="H506" s="414"/>
    </row>
    <row r="507" spans="1:8" x14ac:dyDescent="0.3">
      <c r="A507" s="415" t="s">
        <v>1543</v>
      </c>
      <c r="B507" s="418" t="s">
        <v>910</v>
      </c>
      <c r="C507" s="136" t="s">
        <v>237</v>
      </c>
      <c r="D507" s="29" t="s">
        <v>238</v>
      </c>
      <c r="E507" s="43">
        <f>VLOOKUP(C507,Belimo!A:B,2,FALSE)</f>
        <v>153</v>
      </c>
      <c r="F507" s="43">
        <f>VLOOKUP("R517",Belimo!A:B,2,FALSE)</f>
        <v>202</v>
      </c>
      <c r="G507" s="24">
        <f t="shared" ref="G507:G513" si="50">E507+F507</f>
        <v>355</v>
      </c>
      <c r="H507" s="22">
        <f t="shared" si="46"/>
        <v>28747.9</v>
      </c>
    </row>
    <row r="508" spans="1:8" x14ac:dyDescent="0.3">
      <c r="A508" s="416"/>
      <c r="B508" s="419"/>
      <c r="C508" s="136" t="s">
        <v>50</v>
      </c>
      <c r="D508" s="29" t="s">
        <v>51</v>
      </c>
      <c r="E508" s="43">
        <f>VLOOKUP(C508,Belimo!A:B,2,FALSE)</f>
        <v>153</v>
      </c>
      <c r="F508" s="43">
        <f>VLOOKUP("R517",Belimo!A:B,2,FALSE)</f>
        <v>202</v>
      </c>
      <c r="G508" s="24">
        <f t="shared" si="50"/>
        <v>355</v>
      </c>
      <c r="H508" s="22">
        <f t="shared" si="46"/>
        <v>28747.9</v>
      </c>
    </row>
    <row r="509" spans="1:8" x14ac:dyDescent="0.3">
      <c r="A509" s="416"/>
      <c r="B509" s="419"/>
      <c r="C509" s="136" t="s">
        <v>467</v>
      </c>
      <c r="D509" s="29" t="s">
        <v>204</v>
      </c>
      <c r="E509" s="43">
        <f>VLOOKUP(C509,Belimo!A:B,2,FALSE)</f>
        <v>202</v>
      </c>
      <c r="F509" s="43">
        <f>VLOOKUP("R517",Belimo!A:B,2,FALSE)</f>
        <v>202</v>
      </c>
      <c r="G509" s="24">
        <f t="shared" si="50"/>
        <v>404</v>
      </c>
      <c r="H509" s="22">
        <f t="shared" si="46"/>
        <v>32715.920000000002</v>
      </c>
    </row>
    <row r="510" spans="1:8" x14ac:dyDescent="0.3">
      <c r="A510" s="416"/>
      <c r="B510" s="419"/>
      <c r="C510" s="137" t="s">
        <v>468</v>
      </c>
      <c r="D510" s="135" t="s">
        <v>642</v>
      </c>
      <c r="E510" s="43">
        <f>VLOOKUP(C510,Belimo!A:B,2,FALSE)</f>
        <v>245</v>
      </c>
      <c r="F510" s="43">
        <f>VLOOKUP("R517",Belimo!A:B,2,FALSE)</f>
        <v>202</v>
      </c>
      <c r="G510" s="24">
        <f t="shared" si="50"/>
        <v>447</v>
      </c>
      <c r="H510" s="22">
        <f t="shared" si="46"/>
        <v>36198.060000000005</v>
      </c>
    </row>
    <row r="511" spans="1:8" x14ac:dyDescent="0.3">
      <c r="A511" s="416"/>
      <c r="B511" s="419"/>
      <c r="C511" s="136" t="s">
        <v>231</v>
      </c>
      <c r="D511" s="29" t="s">
        <v>650</v>
      </c>
      <c r="E511" s="43">
        <f>VLOOKUP(C511,Belimo!A:B,2,FALSE)</f>
        <v>169</v>
      </c>
      <c r="F511" s="43">
        <f>VLOOKUP("R517",Belimo!A:B,2,FALSE)</f>
        <v>202</v>
      </c>
      <c r="G511" s="24">
        <f t="shared" si="50"/>
        <v>371</v>
      </c>
      <c r="H511" s="22">
        <f t="shared" si="46"/>
        <v>30043.58</v>
      </c>
    </row>
    <row r="512" spans="1:8" x14ac:dyDescent="0.3">
      <c r="A512" s="417"/>
      <c r="B512" s="417"/>
      <c r="C512" s="136" t="s">
        <v>232</v>
      </c>
      <c r="D512" s="29" t="s">
        <v>651</v>
      </c>
      <c r="E512" s="43">
        <f>VLOOKUP(C512,Belimo!A:B,2,FALSE)</f>
        <v>169</v>
      </c>
      <c r="F512" s="43">
        <f>VLOOKUP("R517",Belimo!A:B,2,FALSE)</f>
        <v>202</v>
      </c>
      <c r="G512" s="24">
        <f t="shared" si="50"/>
        <v>371</v>
      </c>
      <c r="H512" s="22">
        <f t="shared" si="46"/>
        <v>30043.58</v>
      </c>
    </row>
    <row r="513" spans="1:8" x14ac:dyDescent="0.3">
      <c r="A513" s="417"/>
      <c r="B513" s="417"/>
      <c r="C513" s="136" t="s">
        <v>648</v>
      </c>
      <c r="D513" s="29" t="s">
        <v>649</v>
      </c>
      <c r="E513" s="43">
        <f>VLOOKUP(C513,Belimo!A:B,2,FALSE)</f>
        <v>348</v>
      </c>
      <c r="F513" s="43">
        <f>VLOOKUP("R517",Belimo!A:B,2,FALSE)</f>
        <v>202</v>
      </c>
      <c r="G513" s="24">
        <f t="shared" si="50"/>
        <v>550</v>
      </c>
      <c r="H513" s="22">
        <f t="shared" si="46"/>
        <v>44539</v>
      </c>
    </row>
    <row r="514" spans="1:8" ht="18" x14ac:dyDescent="0.3">
      <c r="A514" s="412" t="s">
        <v>978</v>
      </c>
      <c r="B514" s="413"/>
      <c r="C514" s="413"/>
      <c r="D514" s="413"/>
      <c r="E514" s="413"/>
      <c r="F514" s="413"/>
      <c r="G514" s="413"/>
      <c r="H514" s="414"/>
    </row>
    <row r="515" spans="1:8" x14ac:dyDescent="0.3">
      <c r="A515" s="291" t="s">
        <v>449</v>
      </c>
      <c r="B515" s="317">
        <v>21</v>
      </c>
      <c r="C515" s="136" t="s">
        <v>237</v>
      </c>
      <c r="D515" s="29" t="s">
        <v>238</v>
      </c>
      <c r="E515" s="43">
        <f>VLOOKUP(C515,Belimo!A:B,2,FALSE)</f>
        <v>153</v>
      </c>
      <c r="F515" s="43">
        <f>VLOOKUP("R520",Belimo!A:B,2,FALSE)</f>
        <v>192</v>
      </c>
      <c r="G515" s="24">
        <f t="shared" ref="G515:G522" si="51">E515+F515</f>
        <v>345</v>
      </c>
      <c r="H515" s="22">
        <f t="shared" si="46"/>
        <v>27938.100000000002</v>
      </c>
    </row>
    <row r="516" spans="1:8" x14ac:dyDescent="0.3">
      <c r="A516" s="291"/>
      <c r="B516" s="317"/>
      <c r="C516" s="136" t="s">
        <v>50</v>
      </c>
      <c r="D516" s="29" t="s">
        <v>51</v>
      </c>
      <c r="E516" s="43">
        <f>VLOOKUP(C516,Belimo!A:B,2,FALSE)</f>
        <v>153</v>
      </c>
      <c r="F516" s="43">
        <f>VLOOKUP("R520",Belimo!A:B,2,FALSE)</f>
        <v>192</v>
      </c>
      <c r="G516" s="24">
        <f t="shared" si="51"/>
        <v>345</v>
      </c>
      <c r="H516" s="22">
        <f t="shared" si="46"/>
        <v>27938.100000000002</v>
      </c>
    </row>
    <row r="517" spans="1:8" x14ac:dyDescent="0.3">
      <c r="A517" s="291"/>
      <c r="B517" s="317"/>
      <c r="C517" s="136" t="s">
        <v>231</v>
      </c>
      <c r="D517" s="29" t="s">
        <v>650</v>
      </c>
      <c r="E517" s="43">
        <f>VLOOKUP(C517,Belimo!A:B,2,FALSE)</f>
        <v>169</v>
      </c>
      <c r="F517" s="43">
        <f>VLOOKUP("R520",Belimo!A:B,2,FALSE)</f>
        <v>192</v>
      </c>
      <c r="G517" s="24">
        <f t="shared" si="51"/>
        <v>361</v>
      </c>
      <c r="H517" s="22">
        <f t="shared" si="46"/>
        <v>29233.780000000002</v>
      </c>
    </row>
    <row r="518" spans="1:8" x14ac:dyDescent="0.3">
      <c r="A518" s="291"/>
      <c r="B518" s="317"/>
      <c r="C518" s="136" t="s">
        <v>232</v>
      </c>
      <c r="D518" s="29" t="s">
        <v>651</v>
      </c>
      <c r="E518" s="43">
        <f>VLOOKUP(C518,Belimo!A:B,2,FALSE)</f>
        <v>169</v>
      </c>
      <c r="F518" s="43">
        <f>VLOOKUP("R520",Belimo!A:B,2,FALSE)</f>
        <v>192</v>
      </c>
      <c r="G518" s="24">
        <f t="shared" si="51"/>
        <v>361</v>
      </c>
      <c r="H518" s="22">
        <f t="shared" si="46"/>
        <v>29233.780000000002</v>
      </c>
    </row>
    <row r="519" spans="1:8" x14ac:dyDescent="0.3">
      <c r="A519" s="291"/>
      <c r="B519" s="317"/>
      <c r="C519" s="136" t="s">
        <v>233</v>
      </c>
      <c r="D519" s="29" t="s">
        <v>652</v>
      </c>
      <c r="E519" s="43">
        <f>VLOOKUP(C519,Belimo!A:B,2,FALSE)</f>
        <v>289</v>
      </c>
      <c r="F519" s="43">
        <f>VLOOKUP("R520",Belimo!A:B,2,FALSE)</f>
        <v>192</v>
      </c>
      <c r="G519" s="24">
        <f t="shared" si="51"/>
        <v>481</v>
      </c>
      <c r="H519" s="22">
        <f t="shared" si="46"/>
        <v>38951.380000000005</v>
      </c>
    </row>
    <row r="520" spans="1:8" x14ac:dyDescent="0.3">
      <c r="A520" s="291"/>
      <c r="B520" s="317"/>
      <c r="C520" s="136" t="s">
        <v>235</v>
      </c>
      <c r="D520" s="29" t="s">
        <v>654</v>
      </c>
      <c r="E520" s="43">
        <f>VLOOKUP(C520,Belimo!A:B,2,FALSE)</f>
        <v>271</v>
      </c>
      <c r="F520" s="43">
        <f>VLOOKUP("R520",Belimo!A:B,2,FALSE)</f>
        <v>192</v>
      </c>
      <c r="G520" s="24">
        <f t="shared" si="51"/>
        <v>463</v>
      </c>
      <c r="H520" s="22">
        <f t="shared" si="46"/>
        <v>37493.740000000005</v>
      </c>
    </row>
    <row r="521" spans="1:8" ht="30" x14ac:dyDescent="0.3">
      <c r="A521" s="291"/>
      <c r="B521" s="317"/>
      <c r="C521" s="136" t="s">
        <v>234</v>
      </c>
      <c r="D521" s="29" t="s">
        <v>653</v>
      </c>
      <c r="E521" s="43">
        <f>VLOOKUP(C521,Belimo!A:B,2,FALSE)</f>
        <v>321</v>
      </c>
      <c r="F521" s="43">
        <f>VLOOKUP("R520",Belimo!A:B,2,FALSE)</f>
        <v>192</v>
      </c>
      <c r="G521" s="24">
        <f t="shared" si="51"/>
        <v>513</v>
      </c>
      <c r="H521" s="22">
        <f t="shared" si="46"/>
        <v>41542.740000000005</v>
      </c>
    </row>
    <row r="522" spans="1:8" ht="30" x14ac:dyDescent="0.3">
      <c r="A522" s="291"/>
      <c r="B522" s="317"/>
      <c r="C522" s="136" t="s">
        <v>236</v>
      </c>
      <c r="D522" s="29" t="s">
        <v>655</v>
      </c>
      <c r="E522" s="43">
        <f>VLOOKUP(C522,Belimo!A:B,2,FALSE)</f>
        <v>304</v>
      </c>
      <c r="F522" s="43">
        <f>VLOOKUP("R520",Belimo!A:B,2,FALSE)</f>
        <v>192</v>
      </c>
      <c r="G522" s="24">
        <f t="shared" si="51"/>
        <v>496</v>
      </c>
      <c r="H522" s="22">
        <f t="shared" si="46"/>
        <v>40166.080000000002</v>
      </c>
    </row>
    <row r="523" spans="1:8" ht="18" x14ac:dyDescent="0.3">
      <c r="A523" s="412" t="s">
        <v>979</v>
      </c>
      <c r="B523" s="413"/>
      <c r="C523" s="413"/>
      <c r="D523" s="413"/>
      <c r="E523" s="413"/>
      <c r="F523" s="413"/>
      <c r="G523" s="413"/>
      <c r="H523" s="414"/>
    </row>
    <row r="524" spans="1:8" x14ac:dyDescent="0.3">
      <c r="A524" s="420" t="s">
        <v>1544</v>
      </c>
      <c r="B524" s="418" t="s">
        <v>911</v>
      </c>
      <c r="C524" s="136" t="s">
        <v>237</v>
      </c>
      <c r="D524" s="29" t="s">
        <v>238</v>
      </c>
      <c r="E524" s="43">
        <f>VLOOKUP(C524,Belimo!A:B,2,FALSE)</f>
        <v>153</v>
      </c>
      <c r="F524" s="43">
        <f>VLOOKUP("R522",Belimo!A:B,2,FALSE)</f>
        <v>253</v>
      </c>
      <c r="G524" s="24">
        <f t="shared" ref="G524:G530" si="52">E524+F524</f>
        <v>406</v>
      </c>
      <c r="H524" s="22">
        <f t="shared" si="46"/>
        <v>32877.880000000005</v>
      </c>
    </row>
    <row r="525" spans="1:8" x14ac:dyDescent="0.3">
      <c r="A525" s="421"/>
      <c r="B525" s="419"/>
      <c r="C525" s="136" t="s">
        <v>50</v>
      </c>
      <c r="D525" s="29" t="s">
        <v>51</v>
      </c>
      <c r="E525" s="43">
        <f>VLOOKUP(C525,Belimo!A:B,2,FALSE)</f>
        <v>153</v>
      </c>
      <c r="F525" s="43">
        <f>VLOOKUP("R522",Belimo!A:B,2,FALSE)</f>
        <v>253</v>
      </c>
      <c r="G525" s="24">
        <f t="shared" si="52"/>
        <v>406</v>
      </c>
      <c r="H525" s="22">
        <f t="shared" si="46"/>
        <v>32877.880000000005</v>
      </c>
    </row>
    <row r="526" spans="1:8" x14ac:dyDescent="0.3">
      <c r="A526" s="421"/>
      <c r="B526" s="419"/>
      <c r="C526" s="136" t="s">
        <v>467</v>
      </c>
      <c r="D526" s="29" t="s">
        <v>204</v>
      </c>
      <c r="E526" s="43">
        <f>VLOOKUP(C526,Belimo!A:B,2,FALSE)</f>
        <v>202</v>
      </c>
      <c r="F526" s="43">
        <f>VLOOKUP("R522",Belimo!A:B,2,FALSE)</f>
        <v>253</v>
      </c>
      <c r="G526" s="24">
        <f t="shared" si="52"/>
        <v>455</v>
      </c>
      <c r="H526" s="22">
        <f t="shared" si="46"/>
        <v>36845.9</v>
      </c>
    </row>
    <row r="527" spans="1:8" x14ac:dyDescent="0.3">
      <c r="A527" s="421" t="s">
        <v>594</v>
      </c>
      <c r="B527" s="419">
        <v>10</v>
      </c>
      <c r="C527" s="137" t="s">
        <v>468</v>
      </c>
      <c r="D527" s="135" t="s">
        <v>642</v>
      </c>
      <c r="E527" s="43">
        <f>VLOOKUP(C527,Belimo!A:B,2,FALSE)</f>
        <v>245</v>
      </c>
      <c r="F527" s="43">
        <f>VLOOKUP("R522",Belimo!A:B,2,FALSE)</f>
        <v>253</v>
      </c>
      <c r="G527" s="24">
        <f t="shared" si="52"/>
        <v>498</v>
      </c>
      <c r="H527" s="22">
        <f t="shared" si="46"/>
        <v>40328.04</v>
      </c>
    </row>
    <row r="528" spans="1:8" x14ac:dyDescent="0.3">
      <c r="A528" s="421"/>
      <c r="B528" s="419"/>
      <c r="C528" s="136" t="s">
        <v>231</v>
      </c>
      <c r="D528" s="29" t="s">
        <v>650</v>
      </c>
      <c r="E528" s="43">
        <f>VLOOKUP(C528,Belimo!A:B,2,FALSE)</f>
        <v>169</v>
      </c>
      <c r="F528" s="43">
        <f>VLOOKUP("R522",Belimo!A:B,2,FALSE)</f>
        <v>253</v>
      </c>
      <c r="G528" s="24">
        <f t="shared" si="52"/>
        <v>422</v>
      </c>
      <c r="H528" s="22">
        <f t="shared" si="46"/>
        <v>34173.560000000005</v>
      </c>
    </row>
    <row r="529" spans="1:8" x14ac:dyDescent="0.3">
      <c r="A529" s="421"/>
      <c r="B529" s="419"/>
      <c r="C529" s="136" t="s">
        <v>232</v>
      </c>
      <c r="D529" s="29" t="s">
        <v>651</v>
      </c>
      <c r="E529" s="43">
        <f>VLOOKUP(C529,Belimo!A:B,2,FALSE)</f>
        <v>169</v>
      </c>
      <c r="F529" s="43">
        <f>VLOOKUP("R522",Belimo!A:B,2,FALSE)</f>
        <v>253</v>
      </c>
      <c r="G529" s="24">
        <f t="shared" si="52"/>
        <v>422</v>
      </c>
      <c r="H529" s="22">
        <f t="shared" si="46"/>
        <v>34173.560000000005</v>
      </c>
    </row>
    <row r="530" spans="1:8" x14ac:dyDescent="0.3">
      <c r="A530" s="421"/>
      <c r="B530" s="419"/>
      <c r="C530" s="136" t="s">
        <v>648</v>
      </c>
      <c r="D530" s="29" t="s">
        <v>649</v>
      </c>
      <c r="E530" s="43">
        <f>VLOOKUP(C530,Belimo!A:B,2,FALSE)</f>
        <v>348</v>
      </c>
      <c r="F530" s="43">
        <f>VLOOKUP("R522",Belimo!A:B,2,FALSE)</f>
        <v>253</v>
      </c>
      <c r="G530" s="24">
        <f t="shared" si="52"/>
        <v>601</v>
      </c>
      <c r="H530" s="22">
        <f t="shared" si="46"/>
        <v>48668.98</v>
      </c>
    </row>
    <row r="531" spans="1:8" ht="18" x14ac:dyDescent="0.3">
      <c r="A531" s="412" t="s">
        <v>980</v>
      </c>
      <c r="B531" s="413"/>
      <c r="C531" s="413"/>
      <c r="D531" s="413"/>
      <c r="E531" s="413"/>
      <c r="F531" s="413"/>
      <c r="G531" s="413"/>
      <c r="H531" s="414"/>
    </row>
    <row r="532" spans="1:8" x14ac:dyDescent="0.3">
      <c r="A532" s="291" t="s">
        <v>450</v>
      </c>
      <c r="B532" s="317">
        <v>26</v>
      </c>
      <c r="C532" s="136" t="s">
        <v>237</v>
      </c>
      <c r="D532" s="29" t="s">
        <v>238</v>
      </c>
      <c r="E532" s="43">
        <f>VLOOKUP(C532,Belimo!A:B,2,FALSE)</f>
        <v>153</v>
      </c>
      <c r="F532" s="43">
        <f>VLOOKUP("R525",Belimo!A:B,2,FALSE)</f>
        <v>244</v>
      </c>
      <c r="G532" s="24">
        <f t="shared" ref="G532:G539" si="53">E532+F532</f>
        <v>397</v>
      </c>
      <c r="H532" s="22">
        <f t="shared" si="46"/>
        <v>32149.06</v>
      </c>
    </row>
    <row r="533" spans="1:8" x14ac:dyDescent="0.3">
      <c r="A533" s="291"/>
      <c r="B533" s="317"/>
      <c r="C533" s="136" t="s">
        <v>50</v>
      </c>
      <c r="D533" s="29" t="s">
        <v>51</v>
      </c>
      <c r="E533" s="43">
        <f>VLOOKUP(C533,Belimo!A:B,2,FALSE)</f>
        <v>153</v>
      </c>
      <c r="F533" s="43">
        <f>VLOOKUP("R525",Belimo!A:B,2,FALSE)</f>
        <v>244</v>
      </c>
      <c r="G533" s="24">
        <f t="shared" si="53"/>
        <v>397</v>
      </c>
      <c r="H533" s="22">
        <f t="shared" ref="H533:H596" si="54">$G$7*G533</f>
        <v>32149.06</v>
      </c>
    </row>
    <row r="534" spans="1:8" x14ac:dyDescent="0.3">
      <c r="A534" s="291"/>
      <c r="B534" s="317"/>
      <c r="C534" s="136" t="s">
        <v>231</v>
      </c>
      <c r="D534" s="29" t="s">
        <v>650</v>
      </c>
      <c r="E534" s="43">
        <f>VLOOKUP(C534,Belimo!A:B,2,FALSE)</f>
        <v>169</v>
      </c>
      <c r="F534" s="43">
        <f>VLOOKUP("R525",Belimo!A:B,2,FALSE)</f>
        <v>244</v>
      </c>
      <c r="G534" s="24">
        <f t="shared" si="53"/>
        <v>413</v>
      </c>
      <c r="H534" s="22">
        <f t="shared" si="54"/>
        <v>33444.740000000005</v>
      </c>
    </row>
    <row r="535" spans="1:8" x14ac:dyDescent="0.3">
      <c r="A535" s="291"/>
      <c r="B535" s="317"/>
      <c r="C535" s="136" t="s">
        <v>232</v>
      </c>
      <c r="D535" s="29" t="s">
        <v>651</v>
      </c>
      <c r="E535" s="43">
        <f>VLOOKUP(C535,Belimo!A:B,2,FALSE)</f>
        <v>169</v>
      </c>
      <c r="F535" s="43">
        <f>VLOOKUP("R525",Belimo!A:B,2,FALSE)</f>
        <v>244</v>
      </c>
      <c r="G535" s="24">
        <f t="shared" si="53"/>
        <v>413</v>
      </c>
      <c r="H535" s="22">
        <f t="shared" si="54"/>
        <v>33444.740000000005</v>
      </c>
    </row>
    <row r="536" spans="1:8" x14ac:dyDescent="0.3">
      <c r="A536" s="291"/>
      <c r="B536" s="317"/>
      <c r="C536" s="136" t="s">
        <v>233</v>
      </c>
      <c r="D536" s="29" t="s">
        <v>652</v>
      </c>
      <c r="E536" s="43">
        <f>VLOOKUP(C536,Belimo!A:B,2,FALSE)</f>
        <v>289</v>
      </c>
      <c r="F536" s="43">
        <f>VLOOKUP("R525",Belimo!A:B,2,FALSE)</f>
        <v>244</v>
      </c>
      <c r="G536" s="24">
        <f t="shared" si="53"/>
        <v>533</v>
      </c>
      <c r="H536" s="22">
        <f t="shared" si="54"/>
        <v>43162.340000000004</v>
      </c>
    </row>
    <row r="537" spans="1:8" x14ac:dyDescent="0.3">
      <c r="A537" s="291"/>
      <c r="B537" s="317"/>
      <c r="C537" s="136" t="s">
        <v>235</v>
      </c>
      <c r="D537" s="29" t="s">
        <v>654</v>
      </c>
      <c r="E537" s="43">
        <f>VLOOKUP(C537,Belimo!A:B,2,FALSE)</f>
        <v>271</v>
      </c>
      <c r="F537" s="43">
        <f>VLOOKUP("R525",Belimo!A:B,2,FALSE)</f>
        <v>244</v>
      </c>
      <c r="G537" s="24">
        <f t="shared" si="53"/>
        <v>515</v>
      </c>
      <c r="H537" s="22">
        <f t="shared" si="54"/>
        <v>41704.700000000004</v>
      </c>
    </row>
    <row r="538" spans="1:8" ht="30" x14ac:dyDescent="0.3">
      <c r="A538" s="291"/>
      <c r="B538" s="317"/>
      <c r="C538" s="136" t="s">
        <v>234</v>
      </c>
      <c r="D538" s="29" t="s">
        <v>653</v>
      </c>
      <c r="E538" s="43">
        <f>VLOOKUP(C538,Belimo!A:B,2,FALSE)</f>
        <v>321</v>
      </c>
      <c r="F538" s="43">
        <f>VLOOKUP("R525",Belimo!A:B,2,FALSE)</f>
        <v>244</v>
      </c>
      <c r="G538" s="24">
        <f t="shared" si="53"/>
        <v>565</v>
      </c>
      <c r="H538" s="22">
        <f t="shared" si="54"/>
        <v>45753.700000000004</v>
      </c>
    </row>
    <row r="539" spans="1:8" ht="30" x14ac:dyDescent="0.3">
      <c r="A539" s="291"/>
      <c r="B539" s="317"/>
      <c r="C539" s="136" t="s">
        <v>236</v>
      </c>
      <c r="D539" s="29" t="s">
        <v>655</v>
      </c>
      <c r="E539" s="43">
        <f>VLOOKUP(C539,Belimo!A:B,2,FALSE)</f>
        <v>304</v>
      </c>
      <c r="F539" s="43">
        <f>VLOOKUP("R525",Belimo!A:B,2,FALSE)</f>
        <v>244</v>
      </c>
      <c r="G539" s="24">
        <f t="shared" si="53"/>
        <v>548</v>
      </c>
      <c r="H539" s="22">
        <f t="shared" si="54"/>
        <v>44377.04</v>
      </c>
    </row>
    <row r="540" spans="1:8" ht="18" x14ac:dyDescent="0.3">
      <c r="A540" s="412" t="s">
        <v>981</v>
      </c>
      <c r="B540" s="413"/>
      <c r="C540" s="413"/>
      <c r="D540" s="413"/>
      <c r="E540" s="413"/>
      <c r="F540" s="413"/>
      <c r="G540" s="413"/>
      <c r="H540" s="414"/>
    </row>
    <row r="541" spans="1:8" x14ac:dyDescent="0.3">
      <c r="A541" s="422" t="s">
        <v>451</v>
      </c>
      <c r="B541" s="317">
        <v>10</v>
      </c>
      <c r="C541" s="136" t="s">
        <v>237</v>
      </c>
      <c r="D541" s="29" t="s">
        <v>238</v>
      </c>
      <c r="E541" s="43">
        <f>VLOOKUP(C541,Belimo!A:B,2,FALSE)</f>
        <v>153</v>
      </c>
      <c r="F541" s="43">
        <f>VLOOKUP("R529",Belimo!A:B,2,FALSE)</f>
        <v>307</v>
      </c>
      <c r="G541" s="24">
        <f t="shared" ref="G541:G547" si="55">E541+F541</f>
        <v>460</v>
      </c>
      <c r="H541" s="22">
        <f t="shared" si="54"/>
        <v>37250.800000000003</v>
      </c>
    </row>
    <row r="542" spans="1:8" x14ac:dyDescent="0.3">
      <c r="A542" s="422"/>
      <c r="B542" s="317"/>
      <c r="C542" s="136" t="s">
        <v>50</v>
      </c>
      <c r="D542" s="29" t="s">
        <v>51</v>
      </c>
      <c r="E542" s="43">
        <f>VLOOKUP(C542,Belimo!A:B,2,FALSE)</f>
        <v>153</v>
      </c>
      <c r="F542" s="43">
        <f>VLOOKUP("R529",Belimo!A:B,2,FALSE)</f>
        <v>307</v>
      </c>
      <c r="G542" s="24">
        <f t="shared" si="55"/>
        <v>460</v>
      </c>
      <c r="H542" s="22">
        <f t="shared" si="54"/>
        <v>37250.800000000003</v>
      </c>
    </row>
    <row r="543" spans="1:8" x14ac:dyDescent="0.3">
      <c r="A543" s="422"/>
      <c r="B543" s="317"/>
      <c r="C543" s="136" t="s">
        <v>467</v>
      </c>
      <c r="D543" s="29" t="s">
        <v>204</v>
      </c>
      <c r="E543" s="43">
        <f>VLOOKUP(C543,Belimo!A:B,2,FALSE)</f>
        <v>202</v>
      </c>
      <c r="F543" s="43">
        <f>VLOOKUP("R529",Belimo!A:B,2,FALSE)</f>
        <v>307</v>
      </c>
      <c r="G543" s="24">
        <f t="shared" si="55"/>
        <v>509</v>
      </c>
      <c r="H543" s="22">
        <f t="shared" si="54"/>
        <v>41218.82</v>
      </c>
    </row>
    <row r="544" spans="1:8" x14ac:dyDescent="0.3">
      <c r="A544" s="422"/>
      <c r="B544" s="317"/>
      <c r="C544" s="137" t="s">
        <v>468</v>
      </c>
      <c r="D544" s="135" t="s">
        <v>642</v>
      </c>
      <c r="E544" s="43">
        <f>VLOOKUP(C544,Belimo!A:B,2,FALSE)</f>
        <v>245</v>
      </c>
      <c r="F544" s="43">
        <f>VLOOKUP("R529",Belimo!A:B,2,FALSE)</f>
        <v>307</v>
      </c>
      <c r="G544" s="24">
        <f t="shared" si="55"/>
        <v>552</v>
      </c>
      <c r="H544" s="22">
        <f t="shared" si="54"/>
        <v>44700.959999999999</v>
      </c>
    </row>
    <row r="545" spans="1:8" x14ac:dyDescent="0.3">
      <c r="A545" s="422"/>
      <c r="B545" s="317"/>
      <c r="C545" s="136" t="s">
        <v>231</v>
      </c>
      <c r="D545" s="29" t="s">
        <v>650</v>
      </c>
      <c r="E545" s="43">
        <f>VLOOKUP(C545,Belimo!A:B,2,FALSE)</f>
        <v>169</v>
      </c>
      <c r="F545" s="43">
        <f>VLOOKUP("R529",Belimo!A:B,2,FALSE)</f>
        <v>307</v>
      </c>
      <c r="G545" s="24">
        <f t="shared" si="55"/>
        <v>476</v>
      </c>
      <c r="H545" s="22">
        <f t="shared" si="54"/>
        <v>38546.480000000003</v>
      </c>
    </row>
    <row r="546" spans="1:8" x14ac:dyDescent="0.3">
      <c r="A546" s="422"/>
      <c r="B546" s="317"/>
      <c r="C546" s="136" t="s">
        <v>232</v>
      </c>
      <c r="D546" s="29" t="s">
        <v>651</v>
      </c>
      <c r="E546" s="43">
        <f>VLOOKUP(C546,Belimo!A:B,2,FALSE)</f>
        <v>169</v>
      </c>
      <c r="F546" s="43">
        <f>VLOOKUP("R529",Belimo!A:B,2,FALSE)</f>
        <v>307</v>
      </c>
      <c r="G546" s="24">
        <f t="shared" si="55"/>
        <v>476</v>
      </c>
      <c r="H546" s="22">
        <f t="shared" si="54"/>
        <v>38546.480000000003</v>
      </c>
    </row>
    <row r="547" spans="1:8" x14ac:dyDescent="0.3">
      <c r="A547" s="422"/>
      <c r="B547" s="317"/>
      <c r="C547" s="136" t="s">
        <v>648</v>
      </c>
      <c r="D547" s="29" t="s">
        <v>649</v>
      </c>
      <c r="E547" s="43">
        <f>VLOOKUP(C547,Belimo!A:B,2,FALSE)</f>
        <v>348</v>
      </c>
      <c r="F547" s="43">
        <f>VLOOKUP("R529",Belimo!A:B,2,FALSE)</f>
        <v>307</v>
      </c>
      <c r="G547" s="24">
        <f t="shared" si="55"/>
        <v>655</v>
      </c>
      <c r="H547" s="22">
        <f t="shared" si="54"/>
        <v>53041.9</v>
      </c>
    </row>
    <row r="548" spans="1:8" ht="18" x14ac:dyDescent="0.3">
      <c r="A548" s="412" t="s">
        <v>987</v>
      </c>
      <c r="B548" s="413"/>
      <c r="C548" s="413"/>
      <c r="D548" s="413"/>
      <c r="E548" s="413"/>
      <c r="F548" s="413"/>
      <c r="G548" s="413"/>
      <c r="H548" s="414"/>
    </row>
    <row r="549" spans="1:8" x14ac:dyDescent="0.3">
      <c r="A549" s="291" t="s">
        <v>452</v>
      </c>
      <c r="B549" s="317">
        <v>16</v>
      </c>
      <c r="C549" s="136" t="s">
        <v>237</v>
      </c>
      <c r="D549" s="29" t="s">
        <v>238</v>
      </c>
      <c r="E549" s="43">
        <f>VLOOKUP(C549,Belimo!A:B,2,FALSE)</f>
        <v>153</v>
      </c>
      <c r="F549" s="43">
        <f>VLOOKUP("R530",Belimo!A:B,2,FALSE)</f>
        <v>295</v>
      </c>
      <c r="G549" s="24">
        <f t="shared" ref="G549:G556" si="56">E549+F549</f>
        <v>448</v>
      </c>
      <c r="H549" s="22">
        <f t="shared" si="54"/>
        <v>36279.040000000001</v>
      </c>
    </row>
    <row r="550" spans="1:8" x14ac:dyDescent="0.3">
      <c r="A550" s="291"/>
      <c r="B550" s="317"/>
      <c r="C550" s="136" t="s">
        <v>50</v>
      </c>
      <c r="D550" s="29" t="s">
        <v>51</v>
      </c>
      <c r="E550" s="43">
        <f>VLOOKUP(C550,Belimo!A:B,2,FALSE)</f>
        <v>153</v>
      </c>
      <c r="F550" s="43">
        <f>VLOOKUP("R530",Belimo!A:B,2,FALSE)</f>
        <v>295</v>
      </c>
      <c r="G550" s="24">
        <f t="shared" si="56"/>
        <v>448</v>
      </c>
      <c r="H550" s="22">
        <f t="shared" si="54"/>
        <v>36279.040000000001</v>
      </c>
    </row>
    <row r="551" spans="1:8" x14ac:dyDescent="0.3">
      <c r="A551" s="291"/>
      <c r="B551" s="317"/>
      <c r="C551" s="136" t="s">
        <v>231</v>
      </c>
      <c r="D551" s="29" t="s">
        <v>650</v>
      </c>
      <c r="E551" s="43">
        <f>VLOOKUP(C551,Belimo!A:B,2,FALSE)</f>
        <v>169</v>
      </c>
      <c r="F551" s="43">
        <f>VLOOKUP("R530",Belimo!A:B,2,FALSE)</f>
        <v>295</v>
      </c>
      <c r="G551" s="24">
        <f t="shared" si="56"/>
        <v>464</v>
      </c>
      <c r="H551" s="22">
        <f t="shared" si="54"/>
        <v>37574.720000000001</v>
      </c>
    </row>
    <row r="552" spans="1:8" x14ac:dyDescent="0.3">
      <c r="A552" s="291"/>
      <c r="B552" s="317"/>
      <c r="C552" s="136" t="s">
        <v>232</v>
      </c>
      <c r="D552" s="29" t="s">
        <v>651</v>
      </c>
      <c r="E552" s="43">
        <f>VLOOKUP(C552,Belimo!A:B,2,FALSE)</f>
        <v>169</v>
      </c>
      <c r="F552" s="43">
        <f>VLOOKUP("R530",Belimo!A:B,2,FALSE)</f>
        <v>295</v>
      </c>
      <c r="G552" s="24">
        <f t="shared" si="56"/>
        <v>464</v>
      </c>
      <c r="H552" s="22">
        <f t="shared" si="54"/>
        <v>37574.720000000001</v>
      </c>
    </row>
    <row r="553" spans="1:8" x14ac:dyDescent="0.3">
      <c r="A553" s="291"/>
      <c r="B553" s="317"/>
      <c r="C553" s="136" t="s">
        <v>233</v>
      </c>
      <c r="D553" s="29" t="s">
        <v>652</v>
      </c>
      <c r="E553" s="43">
        <f>VLOOKUP(C553,Belimo!A:B,2,FALSE)</f>
        <v>289</v>
      </c>
      <c r="F553" s="43">
        <f>VLOOKUP("R530",Belimo!A:B,2,FALSE)</f>
        <v>295</v>
      </c>
      <c r="G553" s="24">
        <f t="shared" si="56"/>
        <v>584</v>
      </c>
      <c r="H553" s="22">
        <f t="shared" si="54"/>
        <v>47292.32</v>
      </c>
    </row>
    <row r="554" spans="1:8" x14ac:dyDescent="0.3">
      <c r="A554" s="291"/>
      <c r="B554" s="317"/>
      <c r="C554" s="136" t="s">
        <v>235</v>
      </c>
      <c r="D554" s="29" t="s">
        <v>654</v>
      </c>
      <c r="E554" s="43">
        <f>VLOOKUP(C554,Belimo!A:B,2,FALSE)</f>
        <v>271</v>
      </c>
      <c r="F554" s="43">
        <f>VLOOKUP("R530",Belimo!A:B,2,FALSE)</f>
        <v>295</v>
      </c>
      <c r="G554" s="24">
        <f t="shared" si="56"/>
        <v>566</v>
      </c>
      <c r="H554" s="22">
        <f t="shared" si="54"/>
        <v>45834.68</v>
      </c>
    </row>
    <row r="555" spans="1:8" ht="30" x14ac:dyDescent="0.3">
      <c r="A555" s="291"/>
      <c r="B555" s="317"/>
      <c r="C555" s="136" t="s">
        <v>234</v>
      </c>
      <c r="D555" s="29" t="s">
        <v>653</v>
      </c>
      <c r="E555" s="43">
        <f>VLOOKUP(C555,Belimo!A:B,2,FALSE)</f>
        <v>321</v>
      </c>
      <c r="F555" s="43">
        <f>VLOOKUP("R530",Belimo!A:B,2,FALSE)</f>
        <v>295</v>
      </c>
      <c r="G555" s="24">
        <f t="shared" si="56"/>
        <v>616</v>
      </c>
      <c r="H555" s="22">
        <f t="shared" si="54"/>
        <v>49883.68</v>
      </c>
    </row>
    <row r="556" spans="1:8" ht="30" x14ac:dyDescent="0.3">
      <c r="A556" s="291"/>
      <c r="B556" s="317"/>
      <c r="C556" s="136" t="s">
        <v>236</v>
      </c>
      <c r="D556" s="29" t="s">
        <v>655</v>
      </c>
      <c r="E556" s="43">
        <f>VLOOKUP(C556,Belimo!A:B,2,FALSE)</f>
        <v>304</v>
      </c>
      <c r="F556" s="43">
        <f>VLOOKUP("R530",Belimo!A:B,2,FALSE)</f>
        <v>295</v>
      </c>
      <c r="G556" s="24">
        <f t="shared" si="56"/>
        <v>599</v>
      </c>
      <c r="H556" s="22">
        <f t="shared" si="54"/>
        <v>48507.020000000004</v>
      </c>
    </row>
    <row r="557" spans="1:8" ht="18" x14ac:dyDescent="0.3">
      <c r="A557" s="412" t="s">
        <v>981</v>
      </c>
      <c r="B557" s="413"/>
      <c r="C557" s="413"/>
      <c r="D557" s="413"/>
      <c r="E557" s="413"/>
      <c r="F557" s="413"/>
      <c r="G557" s="413"/>
      <c r="H557" s="414"/>
    </row>
    <row r="558" spans="1:8" x14ac:dyDescent="0.3">
      <c r="A558" s="426" t="s">
        <v>453</v>
      </c>
      <c r="B558" s="427">
        <v>16</v>
      </c>
      <c r="C558" s="136" t="s">
        <v>916</v>
      </c>
      <c r="D558" s="29" t="s">
        <v>381</v>
      </c>
      <c r="E558" s="43">
        <f>VLOOKUP(C558,Belimo!A:B,2,FALSE)</f>
        <v>212</v>
      </c>
      <c r="F558" s="43">
        <f>VLOOKUP("R531",Belimo!A:B,2,FALSE)</f>
        <v>363</v>
      </c>
      <c r="G558" s="24">
        <f t="shared" ref="G558:G570" si="57">E558+F558</f>
        <v>575</v>
      </c>
      <c r="H558" s="22">
        <f t="shared" si="54"/>
        <v>46563.5</v>
      </c>
    </row>
    <row r="559" spans="1:8" x14ac:dyDescent="0.3">
      <c r="A559" s="426"/>
      <c r="B559" s="427"/>
      <c r="C559" s="136" t="s">
        <v>333</v>
      </c>
      <c r="D559" s="29" t="s">
        <v>251</v>
      </c>
      <c r="E559" s="43">
        <f>VLOOKUP(C559,Belimo!A:B,2,FALSE)</f>
        <v>212</v>
      </c>
      <c r="F559" s="43">
        <f>VLOOKUP("R531",Belimo!A:B,2,FALSE)</f>
        <v>363</v>
      </c>
      <c r="G559" s="24">
        <f t="shared" si="57"/>
        <v>575</v>
      </c>
      <c r="H559" s="22">
        <f t="shared" si="54"/>
        <v>46563.5</v>
      </c>
    </row>
    <row r="560" spans="1:8" x14ac:dyDescent="0.3">
      <c r="A560" s="426"/>
      <c r="B560" s="427"/>
      <c r="C560" s="136" t="s">
        <v>329</v>
      </c>
      <c r="D560" s="29" t="s">
        <v>381</v>
      </c>
      <c r="E560" s="43">
        <f>VLOOKUP(C560,Belimo!A:B,2,FALSE)</f>
        <v>193</v>
      </c>
      <c r="F560" s="43">
        <f>VLOOKUP("R531",Belimo!A:B,2,FALSE)</f>
        <v>363</v>
      </c>
      <c r="G560" s="24">
        <f t="shared" si="57"/>
        <v>556</v>
      </c>
      <c r="H560" s="22">
        <f t="shared" si="54"/>
        <v>45024.880000000005</v>
      </c>
    </row>
    <row r="561" spans="1:8" x14ac:dyDescent="0.3">
      <c r="A561" s="426"/>
      <c r="B561" s="427"/>
      <c r="C561" s="136" t="s">
        <v>334</v>
      </c>
      <c r="D561" s="29" t="s">
        <v>251</v>
      </c>
      <c r="E561" s="43">
        <f>VLOOKUP(C561,Belimo!A:B,2,FALSE)</f>
        <v>193</v>
      </c>
      <c r="F561" s="43">
        <f>VLOOKUP("R531",Belimo!A:B,2,FALSE)</f>
        <v>363</v>
      </c>
      <c r="G561" s="24">
        <f t="shared" si="57"/>
        <v>556</v>
      </c>
      <c r="H561" s="22">
        <f t="shared" si="54"/>
        <v>45024.880000000005</v>
      </c>
    </row>
    <row r="562" spans="1:8" x14ac:dyDescent="0.3">
      <c r="A562" s="426"/>
      <c r="B562" s="427"/>
      <c r="C562" s="136" t="s">
        <v>330</v>
      </c>
      <c r="D562" s="29" t="s">
        <v>331</v>
      </c>
      <c r="E562" s="43">
        <f>VLOOKUP(C562,Belimo!A:B,2,FALSE)</f>
        <v>239</v>
      </c>
      <c r="F562" s="43">
        <f>VLOOKUP("R531",Belimo!A:B,2,FALSE)</f>
        <v>363</v>
      </c>
      <c r="G562" s="24">
        <f t="shared" si="57"/>
        <v>602</v>
      </c>
      <c r="H562" s="22">
        <f t="shared" si="54"/>
        <v>48749.96</v>
      </c>
    </row>
    <row r="563" spans="1:8" x14ac:dyDescent="0.3">
      <c r="A563" s="426"/>
      <c r="B563" s="427"/>
      <c r="C563" s="136" t="s">
        <v>335</v>
      </c>
      <c r="D563" s="29" t="s">
        <v>336</v>
      </c>
      <c r="E563" s="43">
        <f>VLOOKUP(C563,Belimo!A:B,2,FALSE)</f>
        <v>239</v>
      </c>
      <c r="F563" s="43">
        <f>VLOOKUP("R531",Belimo!A:B,2,FALSE)</f>
        <v>363</v>
      </c>
      <c r="G563" s="24">
        <f t="shared" si="57"/>
        <v>602</v>
      </c>
      <c r="H563" s="22">
        <f t="shared" si="54"/>
        <v>48749.96</v>
      </c>
    </row>
    <row r="564" spans="1:8" x14ac:dyDescent="0.3">
      <c r="A564" s="426"/>
      <c r="B564" s="427"/>
      <c r="C564" s="136" t="s">
        <v>332</v>
      </c>
      <c r="D564" s="29" t="s">
        <v>331</v>
      </c>
      <c r="E564" s="43">
        <f>VLOOKUP(C564,Belimo!A:B,2,FALSE)</f>
        <v>237</v>
      </c>
      <c r="F564" s="43">
        <f>VLOOKUP("R531",Belimo!A:B,2,FALSE)</f>
        <v>363</v>
      </c>
      <c r="G564" s="24">
        <f t="shared" si="57"/>
        <v>600</v>
      </c>
      <c r="H564" s="22">
        <f t="shared" si="54"/>
        <v>48588</v>
      </c>
    </row>
    <row r="565" spans="1:8" x14ac:dyDescent="0.3">
      <c r="A565" s="426"/>
      <c r="B565" s="427"/>
      <c r="C565" s="136" t="s">
        <v>347</v>
      </c>
      <c r="D565" s="29" t="s">
        <v>336</v>
      </c>
      <c r="E565" s="43">
        <f>VLOOKUP(C565,Belimo!A:B,2,FALSE)</f>
        <v>237</v>
      </c>
      <c r="F565" s="43">
        <f>VLOOKUP("R531",Belimo!A:B,2,FALSE)</f>
        <v>363</v>
      </c>
      <c r="G565" s="24">
        <f t="shared" si="57"/>
        <v>600</v>
      </c>
      <c r="H565" s="22">
        <f t="shared" si="54"/>
        <v>48588</v>
      </c>
    </row>
    <row r="566" spans="1:8" x14ac:dyDescent="0.3">
      <c r="A566" s="426"/>
      <c r="B566" s="427"/>
      <c r="C566" s="136" t="s">
        <v>337</v>
      </c>
      <c r="D566" s="29" t="s">
        <v>338</v>
      </c>
      <c r="E566" s="43">
        <f>VLOOKUP(C566,Belimo!A:B,2,FALSE)</f>
        <v>299</v>
      </c>
      <c r="F566" s="43">
        <f>VLOOKUP("R531",Belimo!A:B,2,FALSE)</f>
        <v>363</v>
      </c>
      <c r="G566" s="24">
        <f t="shared" si="57"/>
        <v>662</v>
      </c>
      <c r="H566" s="22">
        <f t="shared" si="54"/>
        <v>53608.76</v>
      </c>
    </row>
    <row r="567" spans="1:8" x14ac:dyDescent="0.3">
      <c r="A567" s="426"/>
      <c r="B567" s="427"/>
      <c r="C567" s="136" t="s">
        <v>339</v>
      </c>
      <c r="D567" s="29" t="s">
        <v>203</v>
      </c>
      <c r="E567" s="43">
        <f>VLOOKUP(C567,Belimo!A:B,2,FALSE)</f>
        <v>272</v>
      </c>
      <c r="F567" s="43">
        <f>VLOOKUP("R531",Belimo!A:B,2,FALSE)</f>
        <v>363</v>
      </c>
      <c r="G567" s="24">
        <f t="shared" si="57"/>
        <v>635</v>
      </c>
      <c r="H567" s="22">
        <f t="shared" si="54"/>
        <v>51422.3</v>
      </c>
    </row>
    <row r="568" spans="1:8" x14ac:dyDescent="0.3">
      <c r="A568" s="426"/>
      <c r="B568" s="427"/>
      <c r="C568" s="136" t="s">
        <v>340</v>
      </c>
      <c r="D568" s="29" t="s">
        <v>341</v>
      </c>
      <c r="E568" s="43">
        <f>VLOOKUP(C568,Belimo!A:B,2,FALSE)</f>
        <v>315</v>
      </c>
      <c r="F568" s="43">
        <f>VLOOKUP("R531",Belimo!A:B,2,FALSE)</f>
        <v>363</v>
      </c>
      <c r="G568" s="24">
        <f t="shared" si="57"/>
        <v>678</v>
      </c>
      <c r="H568" s="22">
        <f t="shared" si="54"/>
        <v>54904.44</v>
      </c>
    </row>
    <row r="569" spans="1:8" ht="30" x14ac:dyDescent="0.3">
      <c r="A569" s="426"/>
      <c r="B569" s="427"/>
      <c r="C569" s="136" t="s">
        <v>342</v>
      </c>
      <c r="D569" s="29" t="s">
        <v>343</v>
      </c>
      <c r="E569" s="43">
        <f>VLOOKUP(C569,Belimo!A:B,2,FALSE)</f>
        <v>367</v>
      </c>
      <c r="F569" s="43">
        <f>VLOOKUP("R531",Belimo!A:B,2,FALSE)</f>
        <v>363</v>
      </c>
      <c r="G569" s="24">
        <f t="shared" si="57"/>
        <v>730</v>
      </c>
      <c r="H569" s="22">
        <f t="shared" si="54"/>
        <v>59115.4</v>
      </c>
    </row>
    <row r="570" spans="1:8" ht="30" x14ac:dyDescent="0.3">
      <c r="A570" s="426"/>
      <c r="B570" s="427"/>
      <c r="C570" s="136" t="s">
        <v>344</v>
      </c>
      <c r="D570" s="29" t="s">
        <v>345</v>
      </c>
      <c r="E570" s="43">
        <f>VLOOKUP(C570,Belimo!A:B,2,FALSE)</f>
        <v>367</v>
      </c>
      <c r="F570" s="43">
        <f>VLOOKUP("R531",Belimo!A:B,2,FALSE)</f>
        <v>363</v>
      </c>
      <c r="G570" s="24">
        <f t="shared" si="57"/>
        <v>730</v>
      </c>
      <c r="H570" s="22">
        <f t="shared" si="54"/>
        <v>59115.4</v>
      </c>
    </row>
    <row r="571" spans="1:8" ht="18" x14ac:dyDescent="0.3">
      <c r="A571" s="412" t="s">
        <v>982</v>
      </c>
      <c r="B571" s="413"/>
      <c r="C571" s="413"/>
      <c r="D571" s="413"/>
      <c r="E571" s="413"/>
      <c r="F571" s="413"/>
      <c r="G571" s="413"/>
      <c r="H571" s="414"/>
    </row>
    <row r="572" spans="1:8" x14ac:dyDescent="0.3">
      <c r="A572" s="291" t="s">
        <v>454</v>
      </c>
      <c r="B572" s="317">
        <v>32</v>
      </c>
      <c r="C572" s="136" t="s">
        <v>329</v>
      </c>
      <c r="D572" s="29" t="s">
        <v>382</v>
      </c>
      <c r="E572" s="43">
        <f>VLOOKUP(C572,Belimo!A:B,2,FALSE)</f>
        <v>193</v>
      </c>
      <c r="F572" s="43">
        <f>VLOOKUP("R532",Belimo!A:B,2,FALSE)</f>
        <v>350</v>
      </c>
      <c r="G572" s="24">
        <f t="shared" ref="G572:G583" si="58">E572+F572</f>
        <v>543</v>
      </c>
      <c r="H572" s="22">
        <f t="shared" si="54"/>
        <v>43972.14</v>
      </c>
    </row>
    <row r="573" spans="1:8" x14ac:dyDescent="0.3">
      <c r="A573" s="291"/>
      <c r="B573" s="317"/>
      <c r="C573" s="136" t="s">
        <v>334</v>
      </c>
      <c r="D573" s="29" t="s">
        <v>253</v>
      </c>
      <c r="E573" s="43">
        <f>VLOOKUP(C573,Belimo!A:B,2,FALSE)</f>
        <v>193</v>
      </c>
      <c r="F573" s="43">
        <f>VLOOKUP("R532",Belimo!A:B,2,FALSE)</f>
        <v>350</v>
      </c>
      <c r="G573" s="24">
        <f t="shared" si="58"/>
        <v>543</v>
      </c>
      <c r="H573" s="22">
        <f t="shared" si="54"/>
        <v>43972.14</v>
      </c>
    </row>
    <row r="574" spans="1:8" x14ac:dyDescent="0.3">
      <c r="A574" s="291"/>
      <c r="B574" s="317"/>
      <c r="C574" s="136" t="s">
        <v>332</v>
      </c>
      <c r="D574" s="29" t="s">
        <v>346</v>
      </c>
      <c r="E574" s="43">
        <f>VLOOKUP(C574,Belimo!A:B,2,FALSE)</f>
        <v>237</v>
      </c>
      <c r="F574" s="43">
        <f>VLOOKUP("R532",Belimo!A:B,2,FALSE)</f>
        <v>350</v>
      </c>
      <c r="G574" s="24">
        <f t="shared" si="58"/>
        <v>587</v>
      </c>
      <c r="H574" s="22">
        <f t="shared" si="54"/>
        <v>47535.26</v>
      </c>
    </row>
    <row r="575" spans="1:8" x14ac:dyDescent="0.3">
      <c r="A575" s="291"/>
      <c r="B575" s="317"/>
      <c r="C575" s="136" t="s">
        <v>347</v>
      </c>
      <c r="D575" s="29" t="s">
        <v>348</v>
      </c>
      <c r="E575" s="43">
        <f>VLOOKUP(C575,Belimo!A:B,2,FALSE)</f>
        <v>237</v>
      </c>
      <c r="F575" s="43">
        <f>VLOOKUP("R532",Belimo!A:B,2,FALSE)</f>
        <v>350</v>
      </c>
      <c r="G575" s="24">
        <f t="shared" si="58"/>
        <v>587</v>
      </c>
      <c r="H575" s="22">
        <f t="shared" si="54"/>
        <v>47535.26</v>
      </c>
    </row>
    <row r="576" spans="1:8" x14ac:dyDescent="0.3">
      <c r="A576" s="291"/>
      <c r="B576" s="317"/>
      <c r="C576" s="136" t="s">
        <v>349</v>
      </c>
      <c r="D576" s="29" t="s">
        <v>917</v>
      </c>
      <c r="E576" s="43">
        <f>VLOOKUP(C576,Belimo!A:B,2,FALSE)</f>
        <v>371</v>
      </c>
      <c r="F576" s="43">
        <f>VLOOKUP("R532",Belimo!A:B,2,FALSE)</f>
        <v>350</v>
      </c>
      <c r="G576" s="24">
        <f t="shared" si="58"/>
        <v>721</v>
      </c>
      <c r="H576" s="22">
        <f t="shared" si="54"/>
        <v>58386.58</v>
      </c>
    </row>
    <row r="577" spans="1:8" x14ac:dyDescent="0.3">
      <c r="A577" s="291"/>
      <c r="B577" s="317"/>
      <c r="C577" s="136" t="s">
        <v>350</v>
      </c>
      <c r="D577" s="29" t="s">
        <v>918</v>
      </c>
      <c r="E577" s="43">
        <f>VLOOKUP(C577,Belimo!A:B,2,FALSE)</f>
        <v>371</v>
      </c>
      <c r="F577" s="43">
        <f>VLOOKUP("R532",Belimo!A:B,2,FALSE)</f>
        <v>350</v>
      </c>
      <c r="G577" s="24">
        <f t="shared" si="58"/>
        <v>721</v>
      </c>
      <c r="H577" s="22">
        <f t="shared" si="54"/>
        <v>58386.58</v>
      </c>
    </row>
    <row r="578" spans="1:8" x14ac:dyDescent="0.3">
      <c r="A578" s="291"/>
      <c r="B578" s="317"/>
      <c r="C578" s="136" t="s">
        <v>355</v>
      </c>
      <c r="D578" s="29" t="s">
        <v>356</v>
      </c>
      <c r="E578" s="43">
        <f>VLOOKUP(C578,Belimo!A:B,2,FALSE)</f>
        <v>341</v>
      </c>
      <c r="F578" s="43">
        <f>VLOOKUP("R532",Belimo!A:B,2,FALSE)</f>
        <v>350</v>
      </c>
      <c r="G578" s="24">
        <f t="shared" si="58"/>
        <v>691</v>
      </c>
      <c r="H578" s="22">
        <f t="shared" si="54"/>
        <v>55957.18</v>
      </c>
    </row>
    <row r="579" spans="1:8" x14ac:dyDescent="0.3">
      <c r="A579" s="291"/>
      <c r="B579" s="317"/>
      <c r="C579" s="136" t="s">
        <v>357</v>
      </c>
      <c r="D579" s="29" t="s">
        <v>358</v>
      </c>
      <c r="E579" s="43">
        <f>VLOOKUP(C579,Belimo!A:B,2,FALSE)</f>
        <v>341</v>
      </c>
      <c r="F579" s="43">
        <f>VLOOKUP("R532",Belimo!A:B,2,FALSE)</f>
        <v>350</v>
      </c>
      <c r="G579" s="24">
        <f t="shared" si="58"/>
        <v>691</v>
      </c>
      <c r="H579" s="22">
        <f t="shared" si="54"/>
        <v>55957.18</v>
      </c>
    </row>
    <row r="580" spans="1:8" ht="30" x14ac:dyDescent="0.3">
      <c r="A580" s="291"/>
      <c r="B580" s="317"/>
      <c r="C580" s="136" t="s">
        <v>351</v>
      </c>
      <c r="D580" s="29" t="s">
        <v>352</v>
      </c>
      <c r="E580" s="43">
        <f>VLOOKUP(C580,Belimo!A:B,2,FALSE)</f>
        <v>414</v>
      </c>
      <c r="F580" s="43">
        <f>VLOOKUP("R532",Belimo!A:B,2,FALSE)</f>
        <v>350</v>
      </c>
      <c r="G580" s="24">
        <f t="shared" si="58"/>
        <v>764</v>
      </c>
      <c r="H580" s="22">
        <f t="shared" si="54"/>
        <v>61868.72</v>
      </c>
    </row>
    <row r="581" spans="1:8" ht="30" x14ac:dyDescent="0.3">
      <c r="A581" s="291"/>
      <c r="B581" s="317"/>
      <c r="C581" s="136" t="s">
        <v>353</v>
      </c>
      <c r="D581" s="29" t="s">
        <v>354</v>
      </c>
      <c r="E581" s="43">
        <f>VLOOKUP(C581,Belimo!A:B,2,FALSE)</f>
        <v>414</v>
      </c>
      <c r="F581" s="43">
        <f>VLOOKUP("R532",Belimo!A:B,2,FALSE)</f>
        <v>350</v>
      </c>
      <c r="G581" s="24">
        <f t="shared" si="58"/>
        <v>764</v>
      </c>
      <c r="H581" s="22">
        <f t="shared" si="54"/>
        <v>61868.72</v>
      </c>
    </row>
    <row r="582" spans="1:8" ht="30" x14ac:dyDescent="0.3">
      <c r="A582" s="291"/>
      <c r="B582" s="317"/>
      <c r="C582" s="136" t="s">
        <v>359</v>
      </c>
      <c r="D582" s="29" t="s">
        <v>360</v>
      </c>
      <c r="E582" s="43">
        <f>VLOOKUP(C582,Belimo!A:B,2,FALSE)</f>
        <v>378</v>
      </c>
      <c r="F582" s="43">
        <f>VLOOKUP("R532",Belimo!A:B,2,FALSE)</f>
        <v>350</v>
      </c>
      <c r="G582" s="24">
        <f t="shared" si="58"/>
        <v>728</v>
      </c>
      <c r="H582" s="22">
        <f t="shared" si="54"/>
        <v>58953.440000000002</v>
      </c>
    </row>
    <row r="583" spans="1:8" ht="30" x14ac:dyDescent="0.3">
      <c r="A583" s="291"/>
      <c r="B583" s="317"/>
      <c r="C583" s="136" t="s">
        <v>361</v>
      </c>
      <c r="D583" s="29" t="s">
        <v>362</v>
      </c>
      <c r="E583" s="43">
        <f>VLOOKUP(C583,Belimo!A:B,2,FALSE)</f>
        <v>378</v>
      </c>
      <c r="F583" s="43">
        <f>VLOOKUP("R532",Belimo!A:B,2,FALSE)</f>
        <v>350</v>
      </c>
      <c r="G583" s="24">
        <f t="shared" si="58"/>
        <v>728</v>
      </c>
      <c r="H583" s="22">
        <f t="shared" si="54"/>
        <v>58953.440000000002</v>
      </c>
    </row>
    <row r="584" spans="1:8" ht="18" x14ac:dyDescent="0.3">
      <c r="A584" s="412" t="s">
        <v>983</v>
      </c>
      <c r="B584" s="413"/>
      <c r="C584" s="413"/>
      <c r="D584" s="413"/>
      <c r="E584" s="413"/>
      <c r="F584" s="413"/>
      <c r="G584" s="413"/>
      <c r="H584" s="414"/>
    </row>
    <row r="585" spans="1:8" x14ac:dyDescent="0.3">
      <c r="A585" s="422" t="s">
        <v>455</v>
      </c>
      <c r="B585" s="317">
        <v>16</v>
      </c>
      <c r="C585" s="136" t="s">
        <v>916</v>
      </c>
      <c r="D585" s="29" t="s">
        <v>381</v>
      </c>
      <c r="E585" s="43">
        <f>VLOOKUP(C585,Belimo!A:B,2,FALSE)</f>
        <v>212</v>
      </c>
      <c r="F585" s="43">
        <f>VLOOKUP("R538",Belimo!A:B,2,FALSE)</f>
        <v>423</v>
      </c>
      <c r="G585" s="24">
        <f t="shared" ref="G585:G597" si="59">E585+F585</f>
        <v>635</v>
      </c>
      <c r="H585" s="22">
        <f t="shared" si="54"/>
        <v>51422.3</v>
      </c>
    </row>
    <row r="586" spans="1:8" x14ac:dyDescent="0.3">
      <c r="A586" s="422"/>
      <c r="B586" s="317"/>
      <c r="C586" s="136" t="s">
        <v>333</v>
      </c>
      <c r="D586" s="29" t="s">
        <v>251</v>
      </c>
      <c r="E586" s="43">
        <f>VLOOKUP(C586,Belimo!A:B,2,FALSE)</f>
        <v>212</v>
      </c>
      <c r="F586" s="43">
        <f>VLOOKUP("R538",Belimo!A:B,2,FALSE)</f>
        <v>423</v>
      </c>
      <c r="G586" s="24">
        <f t="shared" si="59"/>
        <v>635</v>
      </c>
      <c r="H586" s="22">
        <f t="shared" si="54"/>
        <v>51422.3</v>
      </c>
    </row>
    <row r="587" spans="1:8" x14ac:dyDescent="0.3">
      <c r="A587" s="422"/>
      <c r="B587" s="317"/>
      <c r="C587" s="136" t="s">
        <v>329</v>
      </c>
      <c r="D587" s="29" t="s">
        <v>381</v>
      </c>
      <c r="E587" s="43">
        <f>VLOOKUP(C587,Belimo!A:B,2,FALSE)</f>
        <v>193</v>
      </c>
      <c r="F587" s="43">
        <f>VLOOKUP("R538",Belimo!A:B,2,FALSE)</f>
        <v>423</v>
      </c>
      <c r="G587" s="24">
        <f t="shared" si="59"/>
        <v>616</v>
      </c>
      <c r="H587" s="22">
        <f t="shared" si="54"/>
        <v>49883.68</v>
      </c>
    </row>
    <row r="588" spans="1:8" x14ac:dyDescent="0.3">
      <c r="A588" s="422"/>
      <c r="B588" s="317"/>
      <c r="C588" s="136" t="s">
        <v>334</v>
      </c>
      <c r="D588" s="29" t="s">
        <v>251</v>
      </c>
      <c r="E588" s="43">
        <f>VLOOKUP(C588,Belimo!A:B,2,FALSE)</f>
        <v>193</v>
      </c>
      <c r="F588" s="43">
        <f>VLOOKUP("R538",Belimo!A:B,2,FALSE)</f>
        <v>423</v>
      </c>
      <c r="G588" s="24">
        <f t="shared" si="59"/>
        <v>616</v>
      </c>
      <c r="H588" s="22">
        <f t="shared" si="54"/>
        <v>49883.68</v>
      </c>
    </row>
    <row r="589" spans="1:8" x14ac:dyDescent="0.3">
      <c r="A589" s="422"/>
      <c r="B589" s="317"/>
      <c r="C589" s="136" t="s">
        <v>330</v>
      </c>
      <c r="D589" s="29" t="s">
        <v>331</v>
      </c>
      <c r="E589" s="43">
        <f>VLOOKUP(C589,Belimo!A:B,2,FALSE)</f>
        <v>239</v>
      </c>
      <c r="F589" s="43">
        <f>VLOOKUP("R538",Belimo!A:B,2,FALSE)</f>
        <v>423</v>
      </c>
      <c r="G589" s="24">
        <f t="shared" si="59"/>
        <v>662</v>
      </c>
      <c r="H589" s="22">
        <f t="shared" si="54"/>
        <v>53608.76</v>
      </c>
    </row>
    <row r="590" spans="1:8" x14ac:dyDescent="0.3">
      <c r="A590" s="422"/>
      <c r="B590" s="317"/>
      <c r="C590" s="136" t="s">
        <v>335</v>
      </c>
      <c r="D590" s="29" t="s">
        <v>336</v>
      </c>
      <c r="E590" s="43">
        <f>VLOOKUP(C590,Belimo!A:B,2,FALSE)</f>
        <v>239</v>
      </c>
      <c r="F590" s="43">
        <f>VLOOKUP("R538",Belimo!A:B,2,FALSE)</f>
        <v>423</v>
      </c>
      <c r="G590" s="24">
        <f t="shared" si="59"/>
        <v>662</v>
      </c>
      <c r="H590" s="22">
        <f t="shared" si="54"/>
        <v>53608.76</v>
      </c>
    </row>
    <row r="591" spans="1:8" x14ac:dyDescent="0.3">
      <c r="A591" s="422"/>
      <c r="B591" s="317"/>
      <c r="C591" s="136" t="s">
        <v>332</v>
      </c>
      <c r="D591" s="29" t="s">
        <v>331</v>
      </c>
      <c r="E591" s="43">
        <f>VLOOKUP(C591,Belimo!A:B,2,FALSE)</f>
        <v>237</v>
      </c>
      <c r="F591" s="43">
        <f>VLOOKUP("R538",Belimo!A:B,2,FALSE)</f>
        <v>423</v>
      </c>
      <c r="G591" s="24">
        <f t="shared" si="59"/>
        <v>660</v>
      </c>
      <c r="H591" s="22">
        <f t="shared" si="54"/>
        <v>53446.8</v>
      </c>
    </row>
    <row r="592" spans="1:8" x14ac:dyDescent="0.3">
      <c r="A592" s="422"/>
      <c r="B592" s="317"/>
      <c r="C592" s="136" t="s">
        <v>347</v>
      </c>
      <c r="D592" s="29" t="s">
        <v>336</v>
      </c>
      <c r="E592" s="43">
        <f>VLOOKUP(C592,Belimo!A:B,2,FALSE)</f>
        <v>237</v>
      </c>
      <c r="F592" s="43">
        <f>VLOOKUP("R538",Belimo!A:B,2,FALSE)</f>
        <v>423</v>
      </c>
      <c r="G592" s="24">
        <f t="shared" si="59"/>
        <v>660</v>
      </c>
      <c r="H592" s="22">
        <f t="shared" si="54"/>
        <v>53446.8</v>
      </c>
    </row>
    <row r="593" spans="1:8" x14ac:dyDescent="0.3">
      <c r="A593" s="422"/>
      <c r="B593" s="317"/>
      <c r="C593" s="136" t="s">
        <v>337</v>
      </c>
      <c r="D593" s="29" t="s">
        <v>338</v>
      </c>
      <c r="E593" s="43">
        <f>VLOOKUP(C593,Belimo!A:B,2,FALSE)</f>
        <v>299</v>
      </c>
      <c r="F593" s="43">
        <f>VLOOKUP("R538",Belimo!A:B,2,FALSE)</f>
        <v>423</v>
      </c>
      <c r="G593" s="24">
        <f t="shared" si="59"/>
        <v>722</v>
      </c>
      <c r="H593" s="22">
        <f t="shared" si="54"/>
        <v>58467.560000000005</v>
      </c>
    </row>
    <row r="594" spans="1:8" x14ac:dyDescent="0.3">
      <c r="A594" s="422"/>
      <c r="B594" s="317"/>
      <c r="C594" s="136" t="s">
        <v>339</v>
      </c>
      <c r="D594" s="29" t="s">
        <v>203</v>
      </c>
      <c r="E594" s="43">
        <f>VLOOKUP(C594,Belimo!A:B,2,FALSE)</f>
        <v>272</v>
      </c>
      <c r="F594" s="43">
        <f>VLOOKUP("R538",Belimo!A:B,2,FALSE)</f>
        <v>423</v>
      </c>
      <c r="G594" s="24">
        <f t="shared" si="59"/>
        <v>695</v>
      </c>
      <c r="H594" s="22">
        <f t="shared" si="54"/>
        <v>56281.100000000006</v>
      </c>
    </row>
    <row r="595" spans="1:8" x14ac:dyDescent="0.3">
      <c r="A595" s="422"/>
      <c r="B595" s="423"/>
      <c r="C595" s="136" t="s">
        <v>340</v>
      </c>
      <c r="D595" s="29" t="s">
        <v>341</v>
      </c>
      <c r="E595" s="43">
        <f>VLOOKUP(C595,Belimo!A:B,2,FALSE)</f>
        <v>315</v>
      </c>
      <c r="F595" s="43">
        <f>VLOOKUP("R538",Belimo!A:B,2,FALSE)</f>
        <v>423</v>
      </c>
      <c r="G595" s="24">
        <f t="shared" si="59"/>
        <v>738</v>
      </c>
      <c r="H595" s="22">
        <f t="shared" si="54"/>
        <v>59763.240000000005</v>
      </c>
    </row>
    <row r="596" spans="1:8" ht="30" x14ac:dyDescent="0.3">
      <c r="A596" s="422"/>
      <c r="B596" s="423"/>
      <c r="C596" s="136" t="s">
        <v>342</v>
      </c>
      <c r="D596" s="29" t="s">
        <v>343</v>
      </c>
      <c r="E596" s="43">
        <f>VLOOKUP(C596,Belimo!A:B,2,FALSE)</f>
        <v>367</v>
      </c>
      <c r="F596" s="43">
        <f>VLOOKUP("R538",Belimo!A:B,2,FALSE)</f>
        <v>423</v>
      </c>
      <c r="G596" s="24">
        <f t="shared" si="59"/>
        <v>790</v>
      </c>
      <c r="H596" s="22">
        <f t="shared" si="54"/>
        <v>63974.200000000004</v>
      </c>
    </row>
    <row r="597" spans="1:8" ht="30" x14ac:dyDescent="0.3">
      <c r="A597" s="422"/>
      <c r="B597" s="423"/>
      <c r="C597" s="136" t="s">
        <v>344</v>
      </c>
      <c r="D597" s="29" t="s">
        <v>345</v>
      </c>
      <c r="E597" s="43">
        <f>VLOOKUP(C597,Belimo!A:B,2,FALSE)</f>
        <v>367</v>
      </c>
      <c r="F597" s="43">
        <f>VLOOKUP("R538",Belimo!A:B,2,FALSE)</f>
        <v>423</v>
      </c>
      <c r="G597" s="24">
        <f t="shared" si="59"/>
        <v>790</v>
      </c>
      <c r="H597" s="22">
        <f t="shared" ref="H597:H660" si="60">$G$7*G597</f>
        <v>63974.200000000004</v>
      </c>
    </row>
    <row r="598" spans="1:8" ht="18" x14ac:dyDescent="0.3">
      <c r="A598" s="412" t="s">
        <v>984</v>
      </c>
      <c r="B598" s="413"/>
      <c r="C598" s="413"/>
      <c r="D598" s="413"/>
      <c r="E598" s="413"/>
      <c r="F598" s="413"/>
      <c r="G598" s="413"/>
      <c r="H598" s="414"/>
    </row>
    <row r="599" spans="1:8" x14ac:dyDescent="0.3">
      <c r="A599" s="291" t="s">
        <v>456</v>
      </c>
      <c r="B599" s="317">
        <v>32</v>
      </c>
      <c r="C599" s="136" t="s">
        <v>329</v>
      </c>
      <c r="D599" s="29" t="s">
        <v>382</v>
      </c>
      <c r="E599" s="43">
        <f>VLOOKUP(C599,Belimo!A:B,2,FALSE)</f>
        <v>193</v>
      </c>
      <c r="F599" s="43">
        <f>VLOOKUP("R540",Belimo!A:B,2,FALSE)</f>
        <v>409</v>
      </c>
      <c r="G599" s="24">
        <f t="shared" ref="G599:G610" si="61">E599+F599</f>
        <v>602</v>
      </c>
      <c r="H599" s="22">
        <f t="shared" si="60"/>
        <v>48749.96</v>
      </c>
    </row>
    <row r="600" spans="1:8" x14ac:dyDescent="0.3">
      <c r="A600" s="291"/>
      <c r="B600" s="317"/>
      <c r="C600" s="136" t="s">
        <v>334</v>
      </c>
      <c r="D600" s="29" t="s">
        <v>253</v>
      </c>
      <c r="E600" s="43">
        <f>VLOOKUP(C600,Belimo!A:B,2,FALSE)</f>
        <v>193</v>
      </c>
      <c r="F600" s="43">
        <f>VLOOKUP("R540",Belimo!A:B,2,FALSE)</f>
        <v>409</v>
      </c>
      <c r="G600" s="24">
        <f t="shared" si="61"/>
        <v>602</v>
      </c>
      <c r="H600" s="22">
        <f t="shared" si="60"/>
        <v>48749.96</v>
      </c>
    </row>
    <row r="601" spans="1:8" x14ac:dyDescent="0.3">
      <c r="A601" s="291"/>
      <c r="B601" s="317"/>
      <c r="C601" s="136" t="s">
        <v>332</v>
      </c>
      <c r="D601" s="29" t="s">
        <v>346</v>
      </c>
      <c r="E601" s="43">
        <f>VLOOKUP(C601,Belimo!A:B,2,FALSE)</f>
        <v>237</v>
      </c>
      <c r="F601" s="43">
        <f>VLOOKUP("R540",Belimo!A:B,2,FALSE)</f>
        <v>409</v>
      </c>
      <c r="G601" s="24">
        <f t="shared" si="61"/>
        <v>646</v>
      </c>
      <c r="H601" s="22">
        <f t="shared" si="60"/>
        <v>52313.08</v>
      </c>
    </row>
    <row r="602" spans="1:8" x14ac:dyDescent="0.3">
      <c r="A602" s="291"/>
      <c r="B602" s="317"/>
      <c r="C602" s="136" t="s">
        <v>347</v>
      </c>
      <c r="D602" s="29" t="s">
        <v>348</v>
      </c>
      <c r="E602" s="43">
        <f>VLOOKUP(C602,Belimo!A:B,2,FALSE)</f>
        <v>237</v>
      </c>
      <c r="F602" s="43">
        <f>VLOOKUP("R540",Belimo!A:B,2,FALSE)</f>
        <v>409</v>
      </c>
      <c r="G602" s="24">
        <f t="shared" si="61"/>
        <v>646</v>
      </c>
      <c r="H602" s="22">
        <f t="shared" si="60"/>
        <v>52313.08</v>
      </c>
    </row>
    <row r="603" spans="1:8" x14ac:dyDescent="0.3">
      <c r="A603" s="291"/>
      <c r="B603" s="317"/>
      <c r="C603" s="136" t="s">
        <v>349</v>
      </c>
      <c r="D603" s="29" t="s">
        <v>917</v>
      </c>
      <c r="E603" s="43">
        <f>VLOOKUP(C603,Belimo!A:B,2,FALSE)</f>
        <v>371</v>
      </c>
      <c r="F603" s="43">
        <f>VLOOKUP("R540",Belimo!A:B,2,FALSE)</f>
        <v>409</v>
      </c>
      <c r="G603" s="24">
        <f t="shared" si="61"/>
        <v>780</v>
      </c>
      <c r="H603" s="22">
        <f t="shared" si="60"/>
        <v>63164.4</v>
      </c>
    </row>
    <row r="604" spans="1:8" x14ac:dyDescent="0.3">
      <c r="A604" s="291"/>
      <c r="B604" s="317"/>
      <c r="C604" s="136" t="s">
        <v>350</v>
      </c>
      <c r="D604" s="29" t="s">
        <v>918</v>
      </c>
      <c r="E604" s="43">
        <f>VLOOKUP(C604,Belimo!A:B,2,FALSE)</f>
        <v>371</v>
      </c>
      <c r="F604" s="43">
        <f>VLOOKUP("R540",Belimo!A:B,2,FALSE)</f>
        <v>409</v>
      </c>
      <c r="G604" s="24">
        <f t="shared" si="61"/>
        <v>780</v>
      </c>
      <c r="H604" s="22">
        <f t="shared" si="60"/>
        <v>63164.4</v>
      </c>
    </row>
    <row r="605" spans="1:8" x14ac:dyDescent="0.3">
      <c r="A605" s="291"/>
      <c r="B605" s="317"/>
      <c r="C605" s="136" t="s">
        <v>355</v>
      </c>
      <c r="D605" s="29" t="s">
        <v>356</v>
      </c>
      <c r="E605" s="43">
        <f>VLOOKUP(C605,Belimo!A:B,2,FALSE)</f>
        <v>341</v>
      </c>
      <c r="F605" s="43">
        <f>VLOOKUP("R540",Belimo!A:B,2,FALSE)</f>
        <v>409</v>
      </c>
      <c r="G605" s="24">
        <f t="shared" si="61"/>
        <v>750</v>
      </c>
      <c r="H605" s="22">
        <f t="shared" si="60"/>
        <v>60735</v>
      </c>
    </row>
    <row r="606" spans="1:8" x14ac:dyDescent="0.3">
      <c r="A606" s="291"/>
      <c r="B606" s="317"/>
      <c r="C606" s="136" t="s">
        <v>357</v>
      </c>
      <c r="D606" s="29" t="s">
        <v>358</v>
      </c>
      <c r="E606" s="43">
        <f>VLOOKUP(C606,Belimo!A:B,2,FALSE)</f>
        <v>341</v>
      </c>
      <c r="F606" s="43">
        <f>VLOOKUP("R540",Belimo!A:B,2,FALSE)</f>
        <v>409</v>
      </c>
      <c r="G606" s="24">
        <f t="shared" si="61"/>
        <v>750</v>
      </c>
      <c r="H606" s="22">
        <f t="shared" si="60"/>
        <v>60735</v>
      </c>
    </row>
    <row r="607" spans="1:8" ht="30" x14ac:dyDescent="0.3">
      <c r="A607" s="291"/>
      <c r="B607" s="317"/>
      <c r="C607" s="136" t="s">
        <v>351</v>
      </c>
      <c r="D607" s="29" t="s">
        <v>352</v>
      </c>
      <c r="E607" s="43">
        <f>VLOOKUP(C607,Belimo!A:B,2,FALSE)</f>
        <v>414</v>
      </c>
      <c r="F607" s="43">
        <f>VLOOKUP("R540",Belimo!A:B,2,FALSE)</f>
        <v>409</v>
      </c>
      <c r="G607" s="24">
        <f t="shared" si="61"/>
        <v>823</v>
      </c>
      <c r="H607" s="22">
        <f t="shared" si="60"/>
        <v>66646.540000000008</v>
      </c>
    </row>
    <row r="608" spans="1:8" ht="30" x14ac:dyDescent="0.3">
      <c r="A608" s="291"/>
      <c r="B608" s="317"/>
      <c r="C608" s="136" t="s">
        <v>353</v>
      </c>
      <c r="D608" s="29" t="s">
        <v>354</v>
      </c>
      <c r="E608" s="43">
        <f>VLOOKUP(C608,Belimo!A:B,2,FALSE)</f>
        <v>414</v>
      </c>
      <c r="F608" s="43">
        <f>VLOOKUP("R540",Belimo!A:B,2,FALSE)</f>
        <v>409</v>
      </c>
      <c r="G608" s="24">
        <f t="shared" si="61"/>
        <v>823</v>
      </c>
      <c r="H608" s="22">
        <f t="shared" si="60"/>
        <v>66646.540000000008</v>
      </c>
    </row>
    <row r="609" spans="1:8" ht="30" x14ac:dyDescent="0.3">
      <c r="A609" s="291"/>
      <c r="B609" s="317"/>
      <c r="C609" s="136" t="s">
        <v>359</v>
      </c>
      <c r="D609" s="29" t="s">
        <v>360</v>
      </c>
      <c r="E609" s="43">
        <f>VLOOKUP(C609,Belimo!A:B,2,FALSE)</f>
        <v>378</v>
      </c>
      <c r="F609" s="43">
        <f>VLOOKUP("R540",Belimo!A:B,2,FALSE)</f>
        <v>409</v>
      </c>
      <c r="G609" s="24">
        <f t="shared" si="61"/>
        <v>787</v>
      </c>
      <c r="H609" s="22">
        <f t="shared" si="60"/>
        <v>63731.26</v>
      </c>
    </row>
    <row r="610" spans="1:8" ht="30" x14ac:dyDescent="0.3">
      <c r="A610" s="291"/>
      <c r="B610" s="317"/>
      <c r="C610" s="136" t="s">
        <v>361</v>
      </c>
      <c r="D610" s="29" t="s">
        <v>362</v>
      </c>
      <c r="E610" s="43">
        <f>VLOOKUP(C610,Belimo!A:B,2,FALSE)</f>
        <v>378</v>
      </c>
      <c r="F610" s="43">
        <f>VLOOKUP("R540",Belimo!A:B,2,FALSE)</f>
        <v>409</v>
      </c>
      <c r="G610" s="24">
        <f t="shared" si="61"/>
        <v>787</v>
      </c>
      <c r="H610" s="22">
        <f t="shared" si="60"/>
        <v>63731.26</v>
      </c>
    </row>
    <row r="611" spans="1:8" ht="18" x14ac:dyDescent="0.3">
      <c r="A611" s="412" t="s">
        <v>988</v>
      </c>
      <c r="B611" s="413"/>
      <c r="C611" s="413"/>
      <c r="D611" s="413"/>
      <c r="E611" s="413"/>
      <c r="F611" s="413"/>
      <c r="G611" s="413"/>
      <c r="H611" s="414"/>
    </row>
    <row r="612" spans="1:8" x14ac:dyDescent="0.3">
      <c r="A612" s="422" t="s">
        <v>457</v>
      </c>
      <c r="B612" s="317">
        <v>25</v>
      </c>
      <c r="C612" s="136" t="s">
        <v>916</v>
      </c>
      <c r="D612" s="29" t="s">
        <v>381</v>
      </c>
      <c r="E612" s="43">
        <f>VLOOKUP(C612,Belimo!A:B,2,FALSE)</f>
        <v>212</v>
      </c>
      <c r="F612" s="43">
        <f>VLOOKUP("R548",Belimo!A:B,2,FALSE)</f>
        <v>536</v>
      </c>
      <c r="G612" s="24">
        <f t="shared" ref="G612:G624" si="62">E612+F612</f>
        <v>748</v>
      </c>
      <c r="H612" s="22">
        <f t="shared" si="60"/>
        <v>60573.04</v>
      </c>
    </row>
    <row r="613" spans="1:8" x14ac:dyDescent="0.3">
      <c r="A613" s="422"/>
      <c r="B613" s="317"/>
      <c r="C613" s="136" t="s">
        <v>333</v>
      </c>
      <c r="D613" s="29" t="s">
        <v>251</v>
      </c>
      <c r="E613" s="43">
        <f>VLOOKUP(C613,Belimo!A:B,2,FALSE)</f>
        <v>212</v>
      </c>
      <c r="F613" s="43">
        <f>VLOOKUP("R548",Belimo!A:B,2,FALSE)</f>
        <v>536</v>
      </c>
      <c r="G613" s="24">
        <f t="shared" si="62"/>
        <v>748</v>
      </c>
      <c r="H613" s="22">
        <f t="shared" si="60"/>
        <v>60573.04</v>
      </c>
    </row>
    <row r="614" spans="1:8" x14ac:dyDescent="0.3">
      <c r="A614" s="422"/>
      <c r="B614" s="317"/>
      <c r="C614" s="136" t="s">
        <v>329</v>
      </c>
      <c r="D614" s="29" t="s">
        <v>381</v>
      </c>
      <c r="E614" s="43">
        <f>VLOOKUP(C614,Belimo!A:B,2,FALSE)</f>
        <v>193</v>
      </c>
      <c r="F614" s="43">
        <f>VLOOKUP("R548",Belimo!A:B,2,FALSE)</f>
        <v>536</v>
      </c>
      <c r="G614" s="24">
        <f t="shared" si="62"/>
        <v>729</v>
      </c>
      <c r="H614" s="22">
        <f t="shared" si="60"/>
        <v>59034.420000000006</v>
      </c>
    </row>
    <row r="615" spans="1:8" x14ac:dyDescent="0.3">
      <c r="A615" s="422"/>
      <c r="B615" s="317"/>
      <c r="C615" s="136" t="s">
        <v>334</v>
      </c>
      <c r="D615" s="29" t="s">
        <v>251</v>
      </c>
      <c r="E615" s="43">
        <f>VLOOKUP(C615,Belimo!A:B,2,FALSE)</f>
        <v>193</v>
      </c>
      <c r="F615" s="43">
        <f>VLOOKUP("R548",Belimo!A:B,2,FALSE)</f>
        <v>536</v>
      </c>
      <c r="G615" s="24">
        <f t="shared" si="62"/>
        <v>729</v>
      </c>
      <c r="H615" s="22">
        <f t="shared" si="60"/>
        <v>59034.420000000006</v>
      </c>
    </row>
    <row r="616" spans="1:8" x14ac:dyDescent="0.3">
      <c r="A616" s="422"/>
      <c r="B616" s="317"/>
      <c r="C616" s="136" t="s">
        <v>330</v>
      </c>
      <c r="D616" s="29" t="s">
        <v>331</v>
      </c>
      <c r="E616" s="43">
        <f>VLOOKUP(C616,Belimo!A:B,2,FALSE)</f>
        <v>239</v>
      </c>
      <c r="F616" s="43">
        <f>VLOOKUP("R548",Belimo!A:B,2,FALSE)</f>
        <v>536</v>
      </c>
      <c r="G616" s="24">
        <f t="shared" si="62"/>
        <v>775</v>
      </c>
      <c r="H616" s="22">
        <f t="shared" si="60"/>
        <v>62759.5</v>
      </c>
    </row>
    <row r="617" spans="1:8" x14ac:dyDescent="0.3">
      <c r="A617" s="422"/>
      <c r="B617" s="317"/>
      <c r="C617" s="136" t="s">
        <v>335</v>
      </c>
      <c r="D617" s="29" t="s">
        <v>336</v>
      </c>
      <c r="E617" s="43">
        <f>VLOOKUP(C617,Belimo!A:B,2,FALSE)</f>
        <v>239</v>
      </c>
      <c r="F617" s="43">
        <f>VLOOKUP("R548",Belimo!A:B,2,FALSE)</f>
        <v>536</v>
      </c>
      <c r="G617" s="24">
        <f t="shared" si="62"/>
        <v>775</v>
      </c>
      <c r="H617" s="22">
        <f t="shared" si="60"/>
        <v>62759.5</v>
      </c>
    </row>
    <row r="618" spans="1:8" x14ac:dyDescent="0.3">
      <c r="A618" s="422"/>
      <c r="B618" s="317"/>
      <c r="C618" s="136" t="s">
        <v>332</v>
      </c>
      <c r="D618" s="29" t="s">
        <v>331</v>
      </c>
      <c r="E618" s="43">
        <f>VLOOKUP(C618,Belimo!A:B,2,FALSE)</f>
        <v>237</v>
      </c>
      <c r="F618" s="43">
        <f>VLOOKUP("R548",Belimo!A:B,2,FALSE)</f>
        <v>536</v>
      </c>
      <c r="G618" s="24">
        <f t="shared" si="62"/>
        <v>773</v>
      </c>
      <c r="H618" s="22">
        <f t="shared" si="60"/>
        <v>62597.54</v>
      </c>
    </row>
    <row r="619" spans="1:8" x14ac:dyDescent="0.3">
      <c r="A619" s="422"/>
      <c r="B619" s="317"/>
      <c r="C619" s="136" t="s">
        <v>347</v>
      </c>
      <c r="D619" s="29" t="s">
        <v>336</v>
      </c>
      <c r="E619" s="43">
        <f>VLOOKUP(C619,Belimo!A:B,2,FALSE)</f>
        <v>237</v>
      </c>
      <c r="F619" s="43">
        <f>VLOOKUP("R548",Belimo!A:B,2,FALSE)</f>
        <v>536</v>
      </c>
      <c r="G619" s="24">
        <f t="shared" si="62"/>
        <v>773</v>
      </c>
      <c r="H619" s="22">
        <f t="shared" si="60"/>
        <v>62597.54</v>
      </c>
    </row>
    <row r="620" spans="1:8" x14ac:dyDescent="0.3">
      <c r="A620" s="422"/>
      <c r="B620" s="317"/>
      <c r="C620" s="136" t="s">
        <v>337</v>
      </c>
      <c r="D620" s="29" t="s">
        <v>338</v>
      </c>
      <c r="E620" s="43">
        <f>VLOOKUP(C620,Belimo!A:B,2,FALSE)</f>
        <v>299</v>
      </c>
      <c r="F620" s="43">
        <f>VLOOKUP("R548",Belimo!A:B,2,FALSE)</f>
        <v>536</v>
      </c>
      <c r="G620" s="24">
        <f t="shared" si="62"/>
        <v>835</v>
      </c>
      <c r="H620" s="22">
        <f t="shared" si="60"/>
        <v>67618.3</v>
      </c>
    </row>
    <row r="621" spans="1:8" x14ac:dyDescent="0.3">
      <c r="A621" s="422"/>
      <c r="B621" s="317"/>
      <c r="C621" s="136" t="s">
        <v>339</v>
      </c>
      <c r="D621" s="29" t="s">
        <v>203</v>
      </c>
      <c r="E621" s="43">
        <f>VLOOKUP(C621,Belimo!A:B,2,FALSE)</f>
        <v>272</v>
      </c>
      <c r="F621" s="43">
        <f>VLOOKUP("R548",Belimo!A:B,2,FALSE)</f>
        <v>536</v>
      </c>
      <c r="G621" s="24">
        <f t="shared" si="62"/>
        <v>808</v>
      </c>
      <c r="H621" s="22">
        <f t="shared" si="60"/>
        <v>65431.840000000004</v>
      </c>
    </row>
    <row r="622" spans="1:8" x14ac:dyDescent="0.3">
      <c r="A622" s="422"/>
      <c r="B622" s="423"/>
      <c r="C622" s="136" t="s">
        <v>340</v>
      </c>
      <c r="D622" s="29" t="s">
        <v>341</v>
      </c>
      <c r="E622" s="43">
        <f>VLOOKUP(C622,Belimo!A:B,2,FALSE)</f>
        <v>315</v>
      </c>
      <c r="F622" s="43">
        <f>VLOOKUP("R548",Belimo!A:B,2,FALSE)</f>
        <v>536</v>
      </c>
      <c r="G622" s="24">
        <f t="shared" si="62"/>
        <v>851</v>
      </c>
      <c r="H622" s="22">
        <f t="shared" si="60"/>
        <v>68913.98000000001</v>
      </c>
    </row>
    <row r="623" spans="1:8" ht="30" x14ac:dyDescent="0.3">
      <c r="A623" s="422"/>
      <c r="B623" s="423"/>
      <c r="C623" s="136" t="s">
        <v>342</v>
      </c>
      <c r="D623" s="29" t="s">
        <v>343</v>
      </c>
      <c r="E623" s="43">
        <f>VLOOKUP(C623,Belimo!A:B,2,FALSE)</f>
        <v>367</v>
      </c>
      <c r="F623" s="43">
        <f>VLOOKUP("R548",Belimo!A:B,2,FALSE)</f>
        <v>536</v>
      </c>
      <c r="G623" s="24">
        <f t="shared" si="62"/>
        <v>903</v>
      </c>
      <c r="H623" s="22">
        <f t="shared" si="60"/>
        <v>73124.94</v>
      </c>
    </row>
    <row r="624" spans="1:8" ht="30" x14ac:dyDescent="0.3">
      <c r="A624" s="422"/>
      <c r="B624" s="423"/>
      <c r="C624" s="136" t="s">
        <v>344</v>
      </c>
      <c r="D624" s="29" t="s">
        <v>345</v>
      </c>
      <c r="E624" s="43">
        <f>VLOOKUP(C624,Belimo!A:B,2,FALSE)</f>
        <v>367</v>
      </c>
      <c r="F624" s="43">
        <f>VLOOKUP("R548",Belimo!A:B,2,FALSE)</f>
        <v>536</v>
      </c>
      <c r="G624" s="24">
        <f t="shared" si="62"/>
        <v>903</v>
      </c>
      <c r="H624" s="22">
        <f t="shared" si="60"/>
        <v>73124.94</v>
      </c>
    </row>
    <row r="625" spans="1:8" ht="18" x14ac:dyDescent="0.3">
      <c r="A625" s="412" t="s">
        <v>989</v>
      </c>
      <c r="B625" s="413"/>
      <c r="C625" s="413"/>
      <c r="D625" s="413"/>
      <c r="E625" s="413"/>
      <c r="F625" s="413"/>
      <c r="G625" s="413"/>
      <c r="H625" s="414"/>
    </row>
    <row r="626" spans="1:8" x14ac:dyDescent="0.3">
      <c r="A626" s="291" t="s">
        <v>458</v>
      </c>
      <c r="B626" s="317">
        <v>49</v>
      </c>
      <c r="C626" s="136" t="s">
        <v>329</v>
      </c>
      <c r="D626" s="29" t="s">
        <v>382</v>
      </c>
      <c r="E626" s="43">
        <f>VLOOKUP(C626,Belimo!A:B,2,FALSE)</f>
        <v>193</v>
      </c>
      <c r="F626" s="43">
        <f>VLOOKUP("R550",Belimo!A:B,2,FALSE)</f>
        <v>528</v>
      </c>
      <c r="G626" s="24">
        <f t="shared" ref="G626:G637" si="63">E626+F626</f>
        <v>721</v>
      </c>
      <c r="H626" s="22">
        <f t="shared" si="60"/>
        <v>58386.58</v>
      </c>
    </row>
    <row r="627" spans="1:8" x14ac:dyDescent="0.3">
      <c r="A627" s="291"/>
      <c r="B627" s="317"/>
      <c r="C627" s="136" t="s">
        <v>334</v>
      </c>
      <c r="D627" s="29" t="s">
        <v>253</v>
      </c>
      <c r="E627" s="43">
        <f>VLOOKUP(C627,Belimo!A:B,2,FALSE)</f>
        <v>193</v>
      </c>
      <c r="F627" s="43">
        <f>VLOOKUP("R550",Belimo!A:B,2,FALSE)</f>
        <v>528</v>
      </c>
      <c r="G627" s="24">
        <f t="shared" si="63"/>
        <v>721</v>
      </c>
      <c r="H627" s="22">
        <f t="shared" si="60"/>
        <v>58386.58</v>
      </c>
    </row>
    <row r="628" spans="1:8" x14ac:dyDescent="0.3">
      <c r="A628" s="291"/>
      <c r="B628" s="317"/>
      <c r="C628" s="136" t="s">
        <v>332</v>
      </c>
      <c r="D628" s="29" t="s">
        <v>346</v>
      </c>
      <c r="E628" s="43">
        <f>VLOOKUP(C628,Belimo!A:B,2,FALSE)</f>
        <v>237</v>
      </c>
      <c r="F628" s="43">
        <f>VLOOKUP("R550",Belimo!A:B,2,FALSE)</f>
        <v>528</v>
      </c>
      <c r="G628" s="24">
        <f t="shared" si="63"/>
        <v>765</v>
      </c>
      <c r="H628" s="22">
        <f t="shared" si="60"/>
        <v>61949.700000000004</v>
      </c>
    </row>
    <row r="629" spans="1:8" x14ac:dyDescent="0.3">
      <c r="A629" s="291"/>
      <c r="B629" s="317"/>
      <c r="C629" s="136" t="s">
        <v>347</v>
      </c>
      <c r="D629" s="29" t="s">
        <v>348</v>
      </c>
      <c r="E629" s="43">
        <f>VLOOKUP(C629,Belimo!A:B,2,FALSE)</f>
        <v>237</v>
      </c>
      <c r="F629" s="43">
        <f>VLOOKUP("R550",Belimo!A:B,2,FALSE)</f>
        <v>528</v>
      </c>
      <c r="G629" s="24">
        <f t="shared" si="63"/>
        <v>765</v>
      </c>
      <c r="H629" s="22">
        <f t="shared" si="60"/>
        <v>61949.700000000004</v>
      </c>
    </row>
    <row r="630" spans="1:8" x14ac:dyDescent="0.3">
      <c r="A630" s="291"/>
      <c r="B630" s="317"/>
      <c r="C630" s="136" t="s">
        <v>349</v>
      </c>
      <c r="D630" s="29" t="s">
        <v>917</v>
      </c>
      <c r="E630" s="43">
        <f>VLOOKUP(C630,Belimo!A:B,2,FALSE)</f>
        <v>371</v>
      </c>
      <c r="F630" s="43">
        <f>VLOOKUP("R550",Belimo!A:B,2,FALSE)</f>
        <v>528</v>
      </c>
      <c r="G630" s="24">
        <f t="shared" si="63"/>
        <v>899</v>
      </c>
      <c r="H630" s="22">
        <f t="shared" si="60"/>
        <v>72801.02</v>
      </c>
    </row>
    <row r="631" spans="1:8" x14ac:dyDescent="0.3">
      <c r="A631" s="291"/>
      <c r="B631" s="317"/>
      <c r="C631" s="136" t="s">
        <v>350</v>
      </c>
      <c r="D631" s="29" t="s">
        <v>918</v>
      </c>
      <c r="E631" s="43">
        <f>VLOOKUP(C631,Belimo!A:B,2,FALSE)</f>
        <v>371</v>
      </c>
      <c r="F631" s="43">
        <f>VLOOKUP("R550",Belimo!A:B,2,FALSE)</f>
        <v>528</v>
      </c>
      <c r="G631" s="24">
        <f t="shared" si="63"/>
        <v>899</v>
      </c>
      <c r="H631" s="22">
        <f t="shared" si="60"/>
        <v>72801.02</v>
      </c>
    </row>
    <row r="632" spans="1:8" x14ac:dyDescent="0.3">
      <c r="A632" s="291"/>
      <c r="B632" s="317"/>
      <c r="C632" s="136" t="s">
        <v>355</v>
      </c>
      <c r="D632" s="29" t="s">
        <v>356</v>
      </c>
      <c r="E632" s="43">
        <f>VLOOKUP(C632,Belimo!A:B,2,FALSE)</f>
        <v>341</v>
      </c>
      <c r="F632" s="43">
        <f>VLOOKUP("R550",Belimo!A:B,2,FALSE)</f>
        <v>528</v>
      </c>
      <c r="G632" s="24">
        <f t="shared" si="63"/>
        <v>869</v>
      </c>
      <c r="H632" s="22">
        <f t="shared" si="60"/>
        <v>70371.62000000001</v>
      </c>
    </row>
    <row r="633" spans="1:8" x14ac:dyDescent="0.3">
      <c r="A633" s="291"/>
      <c r="B633" s="317"/>
      <c r="C633" s="136" t="s">
        <v>357</v>
      </c>
      <c r="D633" s="29" t="s">
        <v>358</v>
      </c>
      <c r="E633" s="43">
        <f>VLOOKUP(C633,Belimo!A:B,2,FALSE)</f>
        <v>341</v>
      </c>
      <c r="F633" s="43">
        <f>VLOOKUP("R550",Belimo!A:B,2,FALSE)</f>
        <v>528</v>
      </c>
      <c r="G633" s="24">
        <f t="shared" si="63"/>
        <v>869</v>
      </c>
      <c r="H633" s="22">
        <f t="shared" si="60"/>
        <v>70371.62000000001</v>
      </c>
    </row>
    <row r="634" spans="1:8" ht="30" x14ac:dyDescent="0.3">
      <c r="A634" s="291"/>
      <c r="B634" s="317"/>
      <c r="C634" s="136" t="s">
        <v>351</v>
      </c>
      <c r="D634" s="29" t="s">
        <v>352</v>
      </c>
      <c r="E634" s="43">
        <f>VLOOKUP(C634,Belimo!A:B,2,FALSE)</f>
        <v>414</v>
      </c>
      <c r="F634" s="43">
        <f>VLOOKUP("R550",Belimo!A:B,2,FALSE)</f>
        <v>528</v>
      </c>
      <c r="G634" s="24">
        <f t="shared" si="63"/>
        <v>942</v>
      </c>
      <c r="H634" s="22">
        <f t="shared" si="60"/>
        <v>76283.16</v>
      </c>
    </row>
    <row r="635" spans="1:8" ht="30" x14ac:dyDescent="0.3">
      <c r="A635" s="291"/>
      <c r="B635" s="317"/>
      <c r="C635" s="136" t="s">
        <v>353</v>
      </c>
      <c r="D635" s="29" t="s">
        <v>354</v>
      </c>
      <c r="E635" s="43">
        <f>VLOOKUP(C635,Belimo!A:B,2,FALSE)</f>
        <v>414</v>
      </c>
      <c r="F635" s="43">
        <f>VLOOKUP("R550",Belimo!A:B,2,FALSE)</f>
        <v>528</v>
      </c>
      <c r="G635" s="24">
        <f t="shared" si="63"/>
        <v>942</v>
      </c>
      <c r="H635" s="22">
        <f t="shared" si="60"/>
        <v>76283.16</v>
      </c>
    </row>
    <row r="636" spans="1:8" ht="30" x14ac:dyDescent="0.3">
      <c r="A636" s="291"/>
      <c r="B636" s="317"/>
      <c r="C636" s="136" t="s">
        <v>359</v>
      </c>
      <c r="D636" s="29" t="s">
        <v>360</v>
      </c>
      <c r="E636" s="43">
        <f>VLOOKUP(C636,Belimo!A:B,2,FALSE)</f>
        <v>378</v>
      </c>
      <c r="F636" s="43">
        <f>VLOOKUP("R550",Belimo!A:B,2,FALSE)</f>
        <v>528</v>
      </c>
      <c r="G636" s="24">
        <f t="shared" si="63"/>
        <v>906</v>
      </c>
      <c r="H636" s="22">
        <f t="shared" si="60"/>
        <v>73367.88</v>
      </c>
    </row>
    <row r="637" spans="1:8" ht="30" x14ac:dyDescent="0.3">
      <c r="A637" s="291"/>
      <c r="B637" s="317"/>
      <c r="C637" s="136" t="s">
        <v>361</v>
      </c>
      <c r="D637" s="29" t="s">
        <v>362</v>
      </c>
      <c r="E637" s="43">
        <f>VLOOKUP(C637,Belimo!A:B,2,FALSE)</f>
        <v>378</v>
      </c>
      <c r="F637" s="43">
        <f>VLOOKUP("R550",Belimo!A:B,2,FALSE)</f>
        <v>528</v>
      </c>
      <c r="G637" s="24">
        <f t="shared" si="63"/>
        <v>906</v>
      </c>
      <c r="H637" s="22">
        <f t="shared" si="60"/>
        <v>73367.88</v>
      </c>
    </row>
    <row r="638" spans="1:8" ht="51.75" customHeight="1" x14ac:dyDescent="0.3">
      <c r="A638" s="431" t="s">
        <v>397</v>
      </c>
      <c r="B638" s="301"/>
      <c r="C638" s="301"/>
      <c r="D638" s="301"/>
      <c r="E638" s="301"/>
      <c r="F638" s="301"/>
      <c r="G638" s="301"/>
      <c r="H638" s="302"/>
    </row>
    <row r="639" spans="1:8" ht="15" customHeight="1" x14ac:dyDescent="0.3">
      <c r="A639" s="138" t="s">
        <v>459</v>
      </c>
      <c r="B639" s="139"/>
      <c r="C639" s="140"/>
      <c r="D639" s="406" t="s">
        <v>1545</v>
      </c>
      <c r="E639" s="407"/>
      <c r="F639" s="408"/>
      <c r="G639" s="43">
        <f>VLOOKUP(A639,Belimo!$A:$B,2,FALSE)</f>
        <v>9</v>
      </c>
      <c r="H639" s="22">
        <f t="shared" si="60"/>
        <v>728.82</v>
      </c>
    </row>
    <row r="640" spans="1:8" ht="15" customHeight="1" x14ac:dyDescent="0.3">
      <c r="A640" s="138" t="s">
        <v>460</v>
      </c>
      <c r="B640" s="139"/>
      <c r="C640" s="140"/>
      <c r="D640" s="406" t="s">
        <v>1491</v>
      </c>
      <c r="E640" s="407"/>
      <c r="F640" s="408"/>
      <c r="G640" s="43">
        <f>VLOOKUP(A640,Belimo!$A:$B,2,FALSE)</f>
        <v>10</v>
      </c>
      <c r="H640" s="22">
        <f t="shared" si="60"/>
        <v>809.80000000000007</v>
      </c>
    </row>
    <row r="641" spans="1:8" ht="15" customHeight="1" x14ac:dyDescent="0.3">
      <c r="A641" s="138" t="s">
        <v>461</v>
      </c>
      <c r="B641" s="139"/>
      <c r="C641" s="140"/>
      <c r="D641" s="406" t="s">
        <v>1492</v>
      </c>
      <c r="E641" s="407"/>
      <c r="F641" s="408"/>
      <c r="G641" s="43">
        <f>VLOOKUP(A641,Belimo!$A:$B,2,FALSE)</f>
        <v>11</v>
      </c>
      <c r="H641" s="22">
        <f t="shared" si="60"/>
        <v>890.78000000000009</v>
      </c>
    </row>
    <row r="642" spans="1:8" ht="15" customHeight="1" x14ac:dyDescent="0.3">
      <c r="A642" s="138" t="s">
        <v>462</v>
      </c>
      <c r="B642" s="139"/>
      <c r="C642" s="140"/>
      <c r="D642" s="406" t="s">
        <v>1493</v>
      </c>
      <c r="E642" s="407"/>
      <c r="F642" s="408"/>
      <c r="G642" s="43">
        <f>VLOOKUP(A642,Belimo!$A:$B,2,FALSE)</f>
        <v>14</v>
      </c>
      <c r="H642" s="22">
        <f t="shared" si="60"/>
        <v>1133.72</v>
      </c>
    </row>
    <row r="643" spans="1:8" ht="15" customHeight="1" x14ac:dyDescent="0.3">
      <c r="A643" s="138" t="s">
        <v>463</v>
      </c>
      <c r="B643" s="139"/>
      <c r="C643" s="140"/>
      <c r="D643" s="406" t="s">
        <v>1494</v>
      </c>
      <c r="E643" s="407"/>
      <c r="F643" s="408"/>
      <c r="G643" s="43">
        <f>VLOOKUP(A643,Belimo!$A:$B,2,FALSE)</f>
        <v>23</v>
      </c>
      <c r="H643" s="22">
        <f t="shared" si="60"/>
        <v>1862.5400000000002</v>
      </c>
    </row>
    <row r="644" spans="1:8" ht="15" customHeight="1" x14ac:dyDescent="0.3">
      <c r="A644" s="138" t="s">
        <v>464</v>
      </c>
      <c r="B644" s="139"/>
      <c r="C644" s="140"/>
      <c r="D644" s="406" t="s">
        <v>1495</v>
      </c>
      <c r="E644" s="407"/>
      <c r="F644" s="408"/>
      <c r="G644" s="43">
        <f>VLOOKUP(A644,Belimo!$A:$B,2,FALSE)</f>
        <v>29</v>
      </c>
      <c r="H644" s="22">
        <f t="shared" si="60"/>
        <v>2348.42</v>
      </c>
    </row>
    <row r="645" spans="1:8" ht="15" customHeight="1" x14ac:dyDescent="0.3">
      <c r="A645" s="138" t="s">
        <v>465</v>
      </c>
      <c r="B645" s="139"/>
      <c r="C645" s="140"/>
      <c r="D645" s="406" t="s">
        <v>1496</v>
      </c>
      <c r="E645" s="407"/>
      <c r="F645" s="408"/>
      <c r="G645" s="43">
        <f>VLOOKUP(A645,Belimo!$A:$B,2,FALSE)</f>
        <v>45</v>
      </c>
      <c r="H645" s="22">
        <f t="shared" si="60"/>
        <v>3644.1000000000004</v>
      </c>
    </row>
    <row r="646" spans="1:8" ht="51.75" customHeight="1" x14ac:dyDescent="0.3">
      <c r="A646" s="299" t="s">
        <v>1546</v>
      </c>
      <c r="B646" s="300"/>
      <c r="C646" s="300"/>
      <c r="D646" s="300"/>
      <c r="E646" s="300"/>
      <c r="F646" s="300"/>
      <c r="G646" s="300"/>
      <c r="H646" s="318"/>
    </row>
    <row r="647" spans="1:8" ht="18" x14ac:dyDescent="0.3">
      <c r="A647" s="412" t="s">
        <v>990</v>
      </c>
      <c r="B647" s="413"/>
      <c r="C647" s="413"/>
      <c r="D647" s="413"/>
      <c r="E647" s="413"/>
      <c r="F647" s="413"/>
      <c r="G647" s="413"/>
      <c r="H647" s="414"/>
    </row>
    <row r="648" spans="1:8" ht="16.5" x14ac:dyDescent="0.3">
      <c r="A648" s="420" t="s">
        <v>1547</v>
      </c>
      <c r="B648" s="418" t="s">
        <v>1442</v>
      </c>
      <c r="C648" s="136" t="s">
        <v>597</v>
      </c>
      <c r="D648" s="29" t="s">
        <v>951</v>
      </c>
      <c r="E648" s="43">
        <f>VLOOKUP(C648,Belimo!$A:$B,2,FALSE)</f>
        <v>141</v>
      </c>
      <c r="F648" s="43">
        <f>VLOOKUP("R6015R1-B1",Belimo!A:B,2,FALSE)</f>
        <v>262</v>
      </c>
      <c r="G648" s="24">
        <f t="shared" ref="G648:G658" si="64">E648+F648</f>
        <v>403</v>
      </c>
      <c r="H648" s="22">
        <f t="shared" si="60"/>
        <v>32634.940000000002</v>
      </c>
    </row>
    <row r="649" spans="1:8" ht="16.5" x14ac:dyDescent="0.3">
      <c r="A649" s="421"/>
      <c r="B649" s="419"/>
      <c r="C649" s="136" t="s">
        <v>598</v>
      </c>
      <c r="D649" s="29" t="s">
        <v>952</v>
      </c>
      <c r="E649" s="43">
        <f>VLOOKUP(C649,Belimo!$A:$B,2,FALSE)</f>
        <v>135</v>
      </c>
      <c r="F649" s="43">
        <f>VLOOKUP("R6015R1-B1",Belimo!A:B,2,FALSE)</f>
        <v>262</v>
      </c>
      <c r="G649" s="24">
        <f t="shared" si="64"/>
        <v>397</v>
      </c>
      <c r="H649" s="22">
        <f t="shared" si="60"/>
        <v>32149.06</v>
      </c>
    </row>
    <row r="650" spans="1:8" ht="16.5" x14ac:dyDescent="0.3">
      <c r="A650" s="424"/>
      <c r="B650" s="425">
        <v>1</v>
      </c>
      <c r="C650" s="136" t="s">
        <v>639</v>
      </c>
      <c r="D650" s="29" t="s">
        <v>950</v>
      </c>
      <c r="E650" s="43">
        <f>VLOOKUP(C650,Belimo!$A:$B,2,FALSE)</f>
        <v>180</v>
      </c>
      <c r="F650" s="43">
        <f>VLOOKUP("R6015R1-B1",Belimo!A:B,2,FALSE)</f>
        <v>262</v>
      </c>
      <c r="G650" s="24">
        <f t="shared" si="64"/>
        <v>442</v>
      </c>
      <c r="H650" s="22">
        <f t="shared" si="60"/>
        <v>35793.160000000003</v>
      </c>
    </row>
    <row r="651" spans="1:8" x14ac:dyDescent="0.3">
      <c r="A651" s="424"/>
      <c r="B651" s="425"/>
      <c r="C651" s="136" t="s">
        <v>643</v>
      </c>
      <c r="D651" s="29" t="s">
        <v>644</v>
      </c>
      <c r="E651" s="43">
        <f>VLOOKUP(C651,Belimo!$A:$B,2,FALSE)</f>
        <v>125</v>
      </c>
      <c r="F651" s="43">
        <f>VLOOKUP("R6015R1-B1",Belimo!A:B,2,FALSE)</f>
        <v>262</v>
      </c>
      <c r="G651" s="24">
        <f t="shared" si="64"/>
        <v>387</v>
      </c>
      <c r="H651" s="22">
        <f t="shared" si="60"/>
        <v>31339.260000000002</v>
      </c>
    </row>
    <row r="652" spans="1:8" x14ac:dyDescent="0.3">
      <c r="A652" s="424"/>
      <c r="B652" s="425"/>
      <c r="C652" s="136" t="s">
        <v>542</v>
      </c>
      <c r="D652" s="29" t="s">
        <v>646</v>
      </c>
      <c r="E652" s="43">
        <f>VLOOKUP(C652,Belimo!$A:$B,2,FALSE)</f>
        <v>125</v>
      </c>
      <c r="F652" s="43">
        <f>VLOOKUP("R6015R1-B1",Belimo!A:B,2,FALSE)</f>
        <v>262</v>
      </c>
      <c r="G652" s="24">
        <f t="shared" si="64"/>
        <v>387</v>
      </c>
      <c r="H652" s="22">
        <f t="shared" si="60"/>
        <v>31339.260000000002</v>
      </c>
    </row>
    <row r="653" spans="1:8" x14ac:dyDescent="0.3">
      <c r="A653" s="424"/>
      <c r="B653" s="425"/>
      <c r="C653" s="136" t="s">
        <v>640</v>
      </c>
      <c r="D653" s="29" t="s">
        <v>641</v>
      </c>
      <c r="E653" s="43">
        <f>VLOOKUP(C653,Belimo!$A:$B,2,FALSE)</f>
        <v>162</v>
      </c>
      <c r="F653" s="43">
        <f>VLOOKUP("R6015R1-B1",Belimo!A:B,2,FALSE)</f>
        <v>262</v>
      </c>
      <c r="G653" s="24">
        <f t="shared" si="64"/>
        <v>424</v>
      </c>
      <c r="H653" s="22">
        <f t="shared" si="60"/>
        <v>34335.520000000004</v>
      </c>
    </row>
    <row r="654" spans="1:8" x14ac:dyDescent="0.3">
      <c r="A654" s="424"/>
      <c r="B654" s="425">
        <v>1.6</v>
      </c>
      <c r="C654" s="136" t="s">
        <v>467</v>
      </c>
      <c r="D654" s="29" t="s">
        <v>204</v>
      </c>
      <c r="E654" s="43">
        <f>VLOOKUP(C654,Belimo!$A:$B,2,FALSE)</f>
        <v>202</v>
      </c>
      <c r="F654" s="43">
        <f>VLOOKUP("R6015R1-B1",Belimo!A:B,2,FALSE)</f>
        <v>262</v>
      </c>
      <c r="G654" s="24">
        <f t="shared" si="64"/>
        <v>464</v>
      </c>
      <c r="H654" s="22">
        <f t="shared" si="60"/>
        <v>37574.720000000001</v>
      </c>
    </row>
    <row r="655" spans="1:8" x14ac:dyDescent="0.3">
      <c r="A655" s="424"/>
      <c r="B655" s="425">
        <v>2.5</v>
      </c>
      <c r="C655" s="136" t="s">
        <v>468</v>
      </c>
      <c r="D655" s="29" t="s">
        <v>642</v>
      </c>
      <c r="E655" s="43">
        <f>VLOOKUP(C655,Belimo!$A:$B,2,FALSE)</f>
        <v>245</v>
      </c>
      <c r="F655" s="43">
        <f>VLOOKUP("R6015R1-B1",Belimo!A:B,2,FALSE)</f>
        <v>262</v>
      </c>
      <c r="G655" s="24">
        <f t="shared" si="64"/>
        <v>507</v>
      </c>
      <c r="H655" s="22">
        <f t="shared" si="60"/>
        <v>41056.86</v>
      </c>
    </row>
    <row r="656" spans="1:8" x14ac:dyDescent="0.3">
      <c r="A656" s="424"/>
      <c r="B656" s="425">
        <v>4</v>
      </c>
      <c r="C656" s="136" t="s">
        <v>231</v>
      </c>
      <c r="D656" s="29" t="s">
        <v>645</v>
      </c>
      <c r="E656" s="43">
        <f>VLOOKUP(C656,Belimo!$A:$B,2,FALSE)</f>
        <v>169</v>
      </c>
      <c r="F656" s="43">
        <f>VLOOKUP("R6015R1-B1",Belimo!A:B,2,FALSE)</f>
        <v>262</v>
      </c>
      <c r="G656" s="24">
        <f t="shared" si="64"/>
        <v>431</v>
      </c>
      <c r="H656" s="22">
        <f t="shared" si="60"/>
        <v>34902.380000000005</v>
      </c>
    </row>
    <row r="657" spans="1:8" x14ac:dyDescent="0.3">
      <c r="A657" s="424"/>
      <c r="B657" s="425"/>
      <c r="C657" s="136" t="s">
        <v>232</v>
      </c>
      <c r="D657" s="29" t="s">
        <v>647</v>
      </c>
      <c r="E657" s="43">
        <f>VLOOKUP(C657,Belimo!$A:$B,2,FALSE)</f>
        <v>169</v>
      </c>
      <c r="F657" s="43">
        <f>VLOOKUP("R6015R1-B1",Belimo!A:B,2,FALSE)</f>
        <v>262</v>
      </c>
      <c r="G657" s="24">
        <f t="shared" si="64"/>
        <v>431</v>
      </c>
      <c r="H657" s="22">
        <f t="shared" si="60"/>
        <v>34902.380000000005</v>
      </c>
    </row>
    <row r="658" spans="1:8" x14ac:dyDescent="0.3">
      <c r="A658" s="424"/>
      <c r="B658" s="425">
        <v>6.3</v>
      </c>
      <c r="C658" s="136" t="s">
        <v>648</v>
      </c>
      <c r="D658" s="29" t="s">
        <v>649</v>
      </c>
      <c r="E658" s="43">
        <f>VLOOKUP(C658,Belimo!$A:$B,2,FALSE)</f>
        <v>348</v>
      </c>
      <c r="F658" s="43">
        <f>VLOOKUP("R6015R1-B1",Belimo!A:B,2,FALSE)</f>
        <v>262</v>
      </c>
      <c r="G658" s="24">
        <f t="shared" si="64"/>
        <v>610</v>
      </c>
      <c r="H658" s="22">
        <f t="shared" si="60"/>
        <v>49397.8</v>
      </c>
    </row>
    <row r="659" spans="1:8" ht="18" x14ac:dyDescent="0.3">
      <c r="A659" s="412" t="s">
        <v>991</v>
      </c>
      <c r="B659" s="413"/>
      <c r="C659" s="413"/>
      <c r="D659" s="413"/>
      <c r="E659" s="413"/>
      <c r="F659" s="413"/>
      <c r="G659" s="413"/>
      <c r="H659" s="414"/>
    </row>
    <row r="660" spans="1:8" ht="16.5" x14ac:dyDescent="0.3">
      <c r="A660" s="291" t="s">
        <v>9</v>
      </c>
      <c r="B660" s="317">
        <v>15</v>
      </c>
      <c r="C660" s="136" t="s">
        <v>597</v>
      </c>
      <c r="D660" s="29" t="s">
        <v>954</v>
      </c>
      <c r="E660" s="43">
        <f>VLOOKUP(C660,Belimo!$A:$B,2,FALSE)</f>
        <v>141</v>
      </c>
      <c r="F660" s="43">
        <f>VLOOKUP("R6015R-B1",Belimo!A:B,2,FALSE)</f>
        <v>256</v>
      </c>
      <c r="G660" s="24">
        <f t="shared" ref="G660:G669" si="65">E660+F660</f>
        <v>397</v>
      </c>
      <c r="H660" s="22">
        <f t="shared" si="60"/>
        <v>32149.06</v>
      </c>
    </row>
    <row r="661" spans="1:8" ht="16.5" x14ac:dyDescent="0.3">
      <c r="A661" s="291"/>
      <c r="B661" s="317"/>
      <c r="C661" s="136" t="s">
        <v>598</v>
      </c>
      <c r="D661" s="29" t="s">
        <v>955</v>
      </c>
      <c r="E661" s="43">
        <f>VLOOKUP(C661,Belimo!$A:$B,2,FALSE)</f>
        <v>135</v>
      </c>
      <c r="F661" s="43">
        <f>VLOOKUP("R6015R-B1",Belimo!A:B,2,FALSE)</f>
        <v>256</v>
      </c>
      <c r="G661" s="24">
        <f t="shared" si="65"/>
        <v>391</v>
      </c>
      <c r="H661" s="22">
        <f t="shared" ref="H661:H722" si="66">$G$7*G661</f>
        <v>31663.18</v>
      </c>
    </row>
    <row r="662" spans="1:8" x14ac:dyDescent="0.3">
      <c r="A662" s="291"/>
      <c r="B662" s="317"/>
      <c r="C662" s="136" t="s">
        <v>237</v>
      </c>
      <c r="D662" s="29" t="s">
        <v>238</v>
      </c>
      <c r="E662" s="43">
        <f>VLOOKUP(C662,Belimo!$A:$B,2,FALSE)</f>
        <v>153</v>
      </c>
      <c r="F662" s="43">
        <f>VLOOKUP("R6015R-B1",Belimo!A:B,2,FALSE)</f>
        <v>256</v>
      </c>
      <c r="G662" s="24">
        <f t="shared" si="65"/>
        <v>409</v>
      </c>
      <c r="H662" s="22">
        <f t="shared" si="66"/>
        <v>33120.82</v>
      </c>
    </row>
    <row r="663" spans="1:8" x14ac:dyDescent="0.3">
      <c r="A663" s="291"/>
      <c r="B663" s="317"/>
      <c r="C663" s="136" t="s">
        <v>50</v>
      </c>
      <c r="D663" s="29" t="s">
        <v>51</v>
      </c>
      <c r="E663" s="43">
        <f>VLOOKUP(C663,Belimo!$A:$B,2,FALSE)</f>
        <v>153</v>
      </c>
      <c r="F663" s="43">
        <f>VLOOKUP("R6015R-B1",Belimo!A:B,2,FALSE)</f>
        <v>256</v>
      </c>
      <c r="G663" s="24">
        <f t="shared" si="65"/>
        <v>409</v>
      </c>
      <c r="H663" s="22">
        <f t="shared" si="66"/>
        <v>33120.82</v>
      </c>
    </row>
    <row r="664" spans="1:8" x14ac:dyDescent="0.3">
      <c r="A664" s="291"/>
      <c r="B664" s="317"/>
      <c r="C664" s="136" t="s">
        <v>231</v>
      </c>
      <c r="D664" s="29" t="s">
        <v>650</v>
      </c>
      <c r="E664" s="43">
        <f>VLOOKUP(C664,Belimo!$A:$B,2,FALSE)</f>
        <v>169</v>
      </c>
      <c r="F664" s="43">
        <f>VLOOKUP("R6015R-B1",Belimo!A:B,2,FALSE)</f>
        <v>256</v>
      </c>
      <c r="G664" s="24">
        <f t="shared" si="65"/>
        <v>425</v>
      </c>
      <c r="H664" s="22">
        <f t="shared" si="66"/>
        <v>34416.5</v>
      </c>
    </row>
    <row r="665" spans="1:8" x14ac:dyDescent="0.3">
      <c r="A665" s="291"/>
      <c r="B665" s="317"/>
      <c r="C665" s="136" t="s">
        <v>232</v>
      </c>
      <c r="D665" s="29" t="s">
        <v>651</v>
      </c>
      <c r="E665" s="43">
        <f>VLOOKUP(C665,Belimo!$A:$B,2,FALSE)</f>
        <v>169</v>
      </c>
      <c r="F665" s="43">
        <f>VLOOKUP("R6015R-B1",Belimo!A:B,2,FALSE)</f>
        <v>256</v>
      </c>
      <c r="G665" s="24">
        <f t="shared" si="65"/>
        <v>425</v>
      </c>
      <c r="H665" s="22">
        <f t="shared" si="66"/>
        <v>34416.5</v>
      </c>
    </row>
    <row r="666" spans="1:8" x14ac:dyDescent="0.3">
      <c r="A666" s="291"/>
      <c r="B666" s="317"/>
      <c r="C666" s="136" t="s">
        <v>233</v>
      </c>
      <c r="D666" s="29" t="s">
        <v>652</v>
      </c>
      <c r="E666" s="43">
        <f>VLOOKUP(C666,Belimo!$A:$B,2,FALSE)</f>
        <v>289</v>
      </c>
      <c r="F666" s="43">
        <f>VLOOKUP("R6015R-B1",Belimo!A:B,2,FALSE)</f>
        <v>256</v>
      </c>
      <c r="G666" s="24">
        <f t="shared" si="65"/>
        <v>545</v>
      </c>
      <c r="H666" s="22">
        <f t="shared" si="66"/>
        <v>44134.1</v>
      </c>
    </row>
    <row r="667" spans="1:8" x14ac:dyDescent="0.3">
      <c r="A667" s="291"/>
      <c r="B667" s="317"/>
      <c r="C667" s="136" t="s">
        <v>235</v>
      </c>
      <c r="D667" s="29" t="s">
        <v>654</v>
      </c>
      <c r="E667" s="43">
        <f>VLOOKUP(C667,Belimo!$A:$B,2,FALSE)</f>
        <v>271</v>
      </c>
      <c r="F667" s="43">
        <f>VLOOKUP("R6015R-B1",Belimo!A:B,2,FALSE)</f>
        <v>256</v>
      </c>
      <c r="G667" s="24">
        <f t="shared" si="65"/>
        <v>527</v>
      </c>
      <c r="H667" s="22">
        <f t="shared" si="66"/>
        <v>42676.46</v>
      </c>
    </row>
    <row r="668" spans="1:8" ht="30" x14ac:dyDescent="0.3">
      <c r="A668" s="291"/>
      <c r="B668" s="317"/>
      <c r="C668" s="136" t="s">
        <v>234</v>
      </c>
      <c r="D668" s="29" t="s">
        <v>653</v>
      </c>
      <c r="E668" s="43">
        <f>VLOOKUP(C668,Belimo!$A:$B,2,FALSE)</f>
        <v>321</v>
      </c>
      <c r="F668" s="43">
        <f>VLOOKUP("R6015R-B1",Belimo!A:B,2,FALSE)</f>
        <v>256</v>
      </c>
      <c r="G668" s="24">
        <f t="shared" si="65"/>
        <v>577</v>
      </c>
      <c r="H668" s="22">
        <f t="shared" si="66"/>
        <v>46725.46</v>
      </c>
    </row>
    <row r="669" spans="1:8" ht="30" x14ac:dyDescent="0.3">
      <c r="A669" s="291"/>
      <c r="B669" s="317"/>
      <c r="C669" s="136" t="s">
        <v>236</v>
      </c>
      <c r="D669" s="29" t="s">
        <v>655</v>
      </c>
      <c r="E669" s="43">
        <f>VLOOKUP(C669,Belimo!$A:$B,2,FALSE)</f>
        <v>304</v>
      </c>
      <c r="F669" s="43">
        <f>VLOOKUP("R6015R-B1",Belimo!A:B,2,FALSE)</f>
        <v>256</v>
      </c>
      <c r="G669" s="24">
        <f t="shared" si="65"/>
        <v>560</v>
      </c>
      <c r="H669" s="22">
        <f t="shared" si="66"/>
        <v>45348.800000000003</v>
      </c>
    </row>
    <row r="670" spans="1:8" ht="18" x14ac:dyDescent="0.3">
      <c r="A670" s="412" t="s">
        <v>992</v>
      </c>
      <c r="B670" s="413"/>
      <c r="C670" s="413"/>
      <c r="D670" s="413"/>
      <c r="E670" s="413"/>
      <c r="F670" s="413"/>
      <c r="G670" s="413"/>
      <c r="H670" s="414"/>
    </row>
    <row r="671" spans="1:8" x14ac:dyDescent="0.3">
      <c r="A671" s="288" t="s">
        <v>10</v>
      </c>
      <c r="B671" s="288">
        <v>6.3</v>
      </c>
      <c r="C671" s="136" t="s">
        <v>237</v>
      </c>
      <c r="D671" s="29" t="s">
        <v>238</v>
      </c>
      <c r="E671" s="43">
        <f>VLOOKUP(C671,Belimo!$A:$B,2,FALSE)</f>
        <v>153</v>
      </c>
      <c r="F671" s="43">
        <f>VLOOKUP("R6020R6P3-B1",Belimo!A:B,2,FALSE)</f>
        <v>271</v>
      </c>
      <c r="G671" s="24">
        <f t="shared" ref="G671:G677" si="67">E671+F671</f>
        <v>424</v>
      </c>
      <c r="H671" s="22">
        <f t="shared" si="66"/>
        <v>34335.520000000004</v>
      </c>
    </row>
    <row r="672" spans="1:8" x14ac:dyDescent="0.3">
      <c r="A672" s="298"/>
      <c r="B672" s="298"/>
      <c r="C672" s="136" t="s">
        <v>50</v>
      </c>
      <c r="D672" s="29" t="s">
        <v>51</v>
      </c>
      <c r="E672" s="43">
        <f>VLOOKUP(C672,Belimo!$A:$B,2,FALSE)</f>
        <v>153</v>
      </c>
      <c r="F672" s="43">
        <f>VLOOKUP("R6020R6P3-B1",Belimo!A:B,2,FALSE)</f>
        <v>271</v>
      </c>
      <c r="G672" s="24">
        <f t="shared" si="67"/>
        <v>424</v>
      </c>
      <c r="H672" s="22">
        <f t="shared" si="66"/>
        <v>34335.520000000004</v>
      </c>
    </row>
    <row r="673" spans="1:8" x14ac:dyDescent="0.3">
      <c r="A673" s="298"/>
      <c r="B673" s="298"/>
      <c r="C673" s="136" t="s">
        <v>467</v>
      </c>
      <c r="D673" s="29" t="s">
        <v>204</v>
      </c>
      <c r="E673" s="43">
        <f>VLOOKUP(C673,Belimo!$A:$B,2,FALSE)</f>
        <v>202</v>
      </c>
      <c r="F673" s="43">
        <f>VLOOKUP("R6020R6P3-B1",Belimo!A:B,2,FALSE)</f>
        <v>271</v>
      </c>
      <c r="G673" s="24">
        <f t="shared" si="67"/>
        <v>473</v>
      </c>
      <c r="H673" s="22">
        <f t="shared" si="66"/>
        <v>38303.54</v>
      </c>
    </row>
    <row r="674" spans="1:8" x14ac:dyDescent="0.3">
      <c r="A674" s="298"/>
      <c r="B674" s="298"/>
      <c r="C674" s="137" t="s">
        <v>468</v>
      </c>
      <c r="D674" s="135" t="s">
        <v>642</v>
      </c>
      <c r="E674" s="43">
        <f>VLOOKUP(C674,Belimo!$A:$B,2,FALSE)</f>
        <v>245</v>
      </c>
      <c r="F674" s="43">
        <f>VLOOKUP("R6020R6P3-B1",Belimo!A:B,2,FALSE)</f>
        <v>271</v>
      </c>
      <c r="G674" s="24">
        <f t="shared" si="67"/>
        <v>516</v>
      </c>
      <c r="H674" s="22">
        <f t="shared" si="66"/>
        <v>41785.68</v>
      </c>
    </row>
    <row r="675" spans="1:8" x14ac:dyDescent="0.3">
      <c r="A675" s="298"/>
      <c r="B675" s="298"/>
      <c r="C675" s="136" t="s">
        <v>231</v>
      </c>
      <c r="D675" s="29" t="s">
        <v>650</v>
      </c>
      <c r="E675" s="43">
        <f>VLOOKUP(C675,Belimo!$A:$B,2,FALSE)</f>
        <v>169</v>
      </c>
      <c r="F675" s="43">
        <f>VLOOKUP("R6020R6P3-B1",Belimo!A:B,2,FALSE)</f>
        <v>271</v>
      </c>
      <c r="G675" s="24">
        <f t="shared" si="67"/>
        <v>440</v>
      </c>
      <c r="H675" s="22">
        <f t="shared" si="66"/>
        <v>35631.200000000004</v>
      </c>
    </row>
    <row r="676" spans="1:8" x14ac:dyDescent="0.3">
      <c r="A676" s="298"/>
      <c r="B676" s="298"/>
      <c r="C676" s="136" t="s">
        <v>232</v>
      </c>
      <c r="D676" s="29" t="s">
        <v>651</v>
      </c>
      <c r="E676" s="43">
        <f>VLOOKUP(C676,Belimo!$A:$B,2,FALSE)</f>
        <v>169</v>
      </c>
      <c r="F676" s="43">
        <f>VLOOKUP("R6020R6P3-B1",Belimo!A:B,2,FALSE)</f>
        <v>271</v>
      </c>
      <c r="G676" s="24">
        <f t="shared" si="67"/>
        <v>440</v>
      </c>
      <c r="H676" s="22">
        <f t="shared" si="66"/>
        <v>35631.200000000004</v>
      </c>
    </row>
    <row r="677" spans="1:8" x14ac:dyDescent="0.3">
      <c r="A677" s="289"/>
      <c r="B677" s="289"/>
      <c r="C677" s="136" t="s">
        <v>648</v>
      </c>
      <c r="D677" s="29" t="s">
        <v>649</v>
      </c>
      <c r="E677" s="43">
        <f>VLOOKUP(C677,Belimo!$A:$B,2,FALSE)</f>
        <v>348</v>
      </c>
      <c r="F677" s="43">
        <f>VLOOKUP("R6020R6P3-B1",Belimo!A:B,2,FALSE)</f>
        <v>271</v>
      </c>
      <c r="G677" s="24">
        <f t="shared" si="67"/>
        <v>619</v>
      </c>
      <c r="H677" s="22">
        <f t="shared" si="66"/>
        <v>50126.62</v>
      </c>
    </row>
    <row r="678" spans="1:8" ht="18" x14ac:dyDescent="0.3">
      <c r="A678" s="412" t="s">
        <v>993</v>
      </c>
      <c r="B678" s="413"/>
      <c r="C678" s="413"/>
      <c r="D678" s="413"/>
      <c r="E678" s="413"/>
      <c r="F678" s="413"/>
      <c r="G678" s="413"/>
      <c r="H678" s="414"/>
    </row>
    <row r="679" spans="1:8" x14ac:dyDescent="0.3">
      <c r="A679" s="291" t="s">
        <v>11</v>
      </c>
      <c r="B679" s="317">
        <v>32</v>
      </c>
      <c r="C679" s="136" t="s">
        <v>237</v>
      </c>
      <c r="D679" s="29" t="s">
        <v>238</v>
      </c>
      <c r="E679" s="43">
        <f>VLOOKUP(C679,Belimo!$A:$B,2,FALSE)</f>
        <v>153</v>
      </c>
      <c r="F679" s="43">
        <f>VLOOKUP("R6020R-B1",Belimo!A:B,2,FALSE)</f>
        <v>260</v>
      </c>
      <c r="G679" s="24">
        <f t="shared" ref="G679:G686" si="68">E679+F679</f>
        <v>413</v>
      </c>
      <c r="H679" s="22">
        <f t="shared" si="66"/>
        <v>33444.740000000005</v>
      </c>
    </row>
    <row r="680" spans="1:8" x14ac:dyDescent="0.3">
      <c r="A680" s="291"/>
      <c r="B680" s="317"/>
      <c r="C680" s="136" t="s">
        <v>50</v>
      </c>
      <c r="D680" s="29" t="s">
        <v>51</v>
      </c>
      <c r="E680" s="43">
        <f>VLOOKUP(C680,Belimo!$A:$B,2,FALSE)</f>
        <v>153</v>
      </c>
      <c r="F680" s="43">
        <f>VLOOKUP("R6020R-B1",Belimo!A:B,2,FALSE)</f>
        <v>260</v>
      </c>
      <c r="G680" s="24">
        <f t="shared" si="68"/>
        <v>413</v>
      </c>
      <c r="H680" s="22">
        <f t="shared" si="66"/>
        <v>33444.740000000005</v>
      </c>
    </row>
    <row r="681" spans="1:8" x14ac:dyDescent="0.3">
      <c r="A681" s="291"/>
      <c r="B681" s="317"/>
      <c r="C681" s="136" t="s">
        <v>231</v>
      </c>
      <c r="D681" s="29" t="s">
        <v>650</v>
      </c>
      <c r="E681" s="43">
        <f>VLOOKUP(C681,Belimo!$A:$B,2,FALSE)</f>
        <v>169</v>
      </c>
      <c r="F681" s="43">
        <f>VLOOKUP("R6020R-B1",Belimo!A:B,2,FALSE)</f>
        <v>260</v>
      </c>
      <c r="G681" s="24">
        <f t="shared" si="68"/>
        <v>429</v>
      </c>
      <c r="H681" s="22">
        <f t="shared" si="66"/>
        <v>34740.42</v>
      </c>
    </row>
    <row r="682" spans="1:8" x14ac:dyDescent="0.3">
      <c r="A682" s="291"/>
      <c r="B682" s="317"/>
      <c r="C682" s="136" t="s">
        <v>232</v>
      </c>
      <c r="D682" s="29" t="s">
        <v>651</v>
      </c>
      <c r="E682" s="43">
        <f>VLOOKUP(C682,Belimo!$A:$B,2,FALSE)</f>
        <v>169</v>
      </c>
      <c r="F682" s="43">
        <f>VLOOKUP("R6020R-B1",Belimo!A:B,2,FALSE)</f>
        <v>260</v>
      </c>
      <c r="G682" s="24">
        <f t="shared" si="68"/>
        <v>429</v>
      </c>
      <c r="H682" s="22">
        <f t="shared" si="66"/>
        <v>34740.42</v>
      </c>
    </row>
    <row r="683" spans="1:8" x14ac:dyDescent="0.3">
      <c r="A683" s="291"/>
      <c r="B683" s="317"/>
      <c r="C683" s="136" t="s">
        <v>233</v>
      </c>
      <c r="D683" s="29" t="s">
        <v>652</v>
      </c>
      <c r="E683" s="43">
        <f>VLOOKUP(C683,Belimo!$A:$B,2,FALSE)</f>
        <v>289</v>
      </c>
      <c r="F683" s="43">
        <f>VLOOKUP("R6020R-B1",Belimo!A:B,2,FALSE)</f>
        <v>260</v>
      </c>
      <c r="G683" s="24">
        <f t="shared" si="68"/>
        <v>549</v>
      </c>
      <c r="H683" s="22">
        <f t="shared" si="66"/>
        <v>44458.020000000004</v>
      </c>
    </row>
    <row r="684" spans="1:8" x14ac:dyDescent="0.3">
      <c r="A684" s="291"/>
      <c r="B684" s="317"/>
      <c r="C684" s="136" t="s">
        <v>235</v>
      </c>
      <c r="D684" s="29" t="s">
        <v>654</v>
      </c>
      <c r="E684" s="43">
        <f>VLOOKUP(C684,Belimo!$A:$B,2,FALSE)</f>
        <v>271</v>
      </c>
      <c r="F684" s="43">
        <f>VLOOKUP("R6020R-B1",Belimo!A:B,2,FALSE)</f>
        <v>260</v>
      </c>
      <c r="G684" s="24">
        <f t="shared" si="68"/>
        <v>531</v>
      </c>
      <c r="H684" s="22">
        <f t="shared" si="66"/>
        <v>43000.380000000005</v>
      </c>
    </row>
    <row r="685" spans="1:8" ht="30" x14ac:dyDescent="0.3">
      <c r="A685" s="291"/>
      <c r="B685" s="317"/>
      <c r="C685" s="136" t="s">
        <v>234</v>
      </c>
      <c r="D685" s="29" t="s">
        <v>653</v>
      </c>
      <c r="E685" s="43">
        <f>VLOOKUP(C685,Belimo!$A:$B,2,FALSE)</f>
        <v>321</v>
      </c>
      <c r="F685" s="43">
        <f>VLOOKUP("R6020R-B1",Belimo!A:B,2,FALSE)</f>
        <v>260</v>
      </c>
      <c r="G685" s="24">
        <f t="shared" si="68"/>
        <v>581</v>
      </c>
      <c r="H685" s="22">
        <f t="shared" si="66"/>
        <v>47049.380000000005</v>
      </c>
    </row>
    <row r="686" spans="1:8" ht="30" x14ac:dyDescent="0.3">
      <c r="A686" s="291"/>
      <c r="B686" s="317"/>
      <c r="C686" s="136" t="s">
        <v>236</v>
      </c>
      <c r="D686" s="29" t="s">
        <v>655</v>
      </c>
      <c r="E686" s="43">
        <f>VLOOKUP(C686,Belimo!$A:$B,2,FALSE)</f>
        <v>304</v>
      </c>
      <c r="F686" s="43">
        <f>VLOOKUP("R6020R-B1",Belimo!A:B,2,FALSE)</f>
        <v>260</v>
      </c>
      <c r="G686" s="24">
        <f t="shared" si="68"/>
        <v>564</v>
      </c>
      <c r="H686" s="22">
        <f t="shared" si="66"/>
        <v>45672.72</v>
      </c>
    </row>
    <row r="687" spans="1:8" ht="18" x14ac:dyDescent="0.3">
      <c r="A687" s="412" t="s">
        <v>994</v>
      </c>
      <c r="B687" s="413"/>
      <c r="C687" s="413"/>
      <c r="D687" s="413"/>
      <c r="E687" s="413"/>
      <c r="F687" s="413"/>
      <c r="G687" s="413"/>
      <c r="H687" s="414"/>
    </row>
    <row r="688" spans="1:8" x14ac:dyDescent="0.3">
      <c r="A688" s="304" t="s">
        <v>12</v>
      </c>
      <c r="B688" s="288">
        <v>10</v>
      </c>
      <c r="C688" s="136" t="s">
        <v>237</v>
      </c>
      <c r="D688" s="29" t="s">
        <v>238</v>
      </c>
      <c r="E688" s="43">
        <f>VLOOKUP(C688,Belimo!$A:$B,2,FALSE)</f>
        <v>153</v>
      </c>
      <c r="F688" s="43">
        <f>VLOOKUP("R6025R10-B2",Belimo!A:B,2,FALSE)</f>
        <v>300</v>
      </c>
      <c r="G688" s="24">
        <f t="shared" ref="G688:G694" si="69">E688+F688</f>
        <v>453</v>
      </c>
      <c r="H688" s="22">
        <f t="shared" si="66"/>
        <v>36683.94</v>
      </c>
    </row>
    <row r="689" spans="1:8" x14ac:dyDescent="0.3">
      <c r="A689" s="312"/>
      <c r="B689" s="298"/>
      <c r="C689" s="136" t="s">
        <v>50</v>
      </c>
      <c r="D689" s="29" t="s">
        <v>51</v>
      </c>
      <c r="E689" s="43">
        <f>VLOOKUP(C689,Belimo!$A:$B,2,FALSE)</f>
        <v>153</v>
      </c>
      <c r="F689" s="43">
        <f>VLOOKUP("R6025R10-B2",Belimo!A:B,2,FALSE)</f>
        <v>300</v>
      </c>
      <c r="G689" s="24">
        <f t="shared" si="69"/>
        <v>453</v>
      </c>
      <c r="H689" s="22">
        <f t="shared" si="66"/>
        <v>36683.94</v>
      </c>
    </row>
    <row r="690" spans="1:8" x14ac:dyDescent="0.3">
      <c r="A690" s="312"/>
      <c r="B690" s="298"/>
      <c r="C690" s="136" t="s">
        <v>467</v>
      </c>
      <c r="D690" s="29" t="s">
        <v>204</v>
      </c>
      <c r="E690" s="43">
        <f>VLOOKUP(C690,Belimo!$A:$B,2,FALSE)</f>
        <v>202</v>
      </c>
      <c r="F690" s="43">
        <f>VLOOKUP("R6025R10-B2",Belimo!A:B,2,FALSE)</f>
        <v>300</v>
      </c>
      <c r="G690" s="24">
        <f t="shared" si="69"/>
        <v>502</v>
      </c>
      <c r="H690" s="22">
        <f t="shared" si="66"/>
        <v>40651.96</v>
      </c>
    </row>
    <row r="691" spans="1:8" x14ac:dyDescent="0.3">
      <c r="A691" s="312"/>
      <c r="B691" s="298"/>
      <c r="C691" s="137" t="s">
        <v>468</v>
      </c>
      <c r="D691" s="135" t="s">
        <v>642</v>
      </c>
      <c r="E691" s="43">
        <f>VLOOKUP(C691,Belimo!$A:$B,2,FALSE)</f>
        <v>245</v>
      </c>
      <c r="F691" s="43">
        <f>VLOOKUP("R6025R10-B2",Belimo!A:B,2,FALSE)</f>
        <v>300</v>
      </c>
      <c r="G691" s="24">
        <f t="shared" si="69"/>
        <v>545</v>
      </c>
      <c r="H691" s="22">
        <f t="shared" si="66"/>
        <v>44134.1</v>
      </c>
    </row>
    <row r="692" spans="1:8" x14ac:dyDescent="0.3">
      <c r="A692" s="312"/>
      <c r="B692" s="298"/>
      <c r="C692" s="136" t="s">
        <v>231</v>
      </c>
      <c r="D692" s="29" t="s">
        <v>650</v>
      </c>
      <c r="E692" s="43">
        <f>VLOOKUP(C692,Belimo!$A:$B,2,FALSE)</f>
        <v>169</v>
      </c>
      <c r="F692" s="43">
        <f>VLOOKUP("R6025R10-B2",Belimo!A:B,2,FALSE)</f>
        <v>300</v>
      </c>
      <c r="G692" s="24">
        <f t="shared" si="69"/>
        <v>469</v>
      </c>
      <c r="H692" s="22">
        <f t="shared" si="66"/>
        <v>37979.620000000003</v>
      </c>
    </row>
    <row r="693" spans="1:8" x14ac:dyDescent="0.3">
      <c r="A693" s="312"/>
      <c r="B693" s="298"/>
      <c r="C693" s="136" t="s">
        <v>232</v>
      </c>
      <c r="D693" s="29" t="s">
        <v>651</v>
      </c>
      <c r="E693" s="43">
        <f>VLOOKUP(C693,Belimo!$A:$B,2,FALSE)</f>
        <v>169</v>
      </c>
      <c r="F693" s="43">
        <f>VLOOKUP("R6025R10-B2",Belimo!A:B,2,FALSE)</f>
        <v>300</v>
      </c>
      <c r="G693" s="24">
        <f t="shared" si="69"/>
        <v>469</v>
      </c>
      <c r="H693" s="22">
        <f t="shared" si="66"/>
        <v>37979.620000000003</v>
      </c>
    </row>
    <row r="694" spans="1:8" x14ac:dyDescent="0.3">
      <c r="A694" s="313"/>
      <c r="B694" s="289"/>
      <c r="C694" s="136" t="s">
        <v>648</v>
      </c>
      <c r="D694" s="29" t="s">
        <v>649</v>
      </c>
      <c r="E694" s="43">
        <f>VLOOKUP(C694,Belimo!$A:$B,2,FALSE)</f>
        <v>348</v>
      </c>
      <c r="F694" s="43">
        <f>VLOOKUP("R6025R10-B2",Belimo!A:B,2,FALSE)</f>
        <v>300</v>
      </c>
      <c r="G694" s="24">
        <f t="shared" si="69"/>
        <v>648</v>
      </c>
      <c r="H694" s="22">
        <f t="shared" si="66"/>
        <v>52475.040000000001</v>
      </c>
    </row>
    <row r="695" spans="1:8" ht="18" x14ac:dyDescent="0.3">
      <c r="A695" s="412" t="s">
        <v>995</v>
      </c>
      <c r="B695" s="413"/>
      <c r="C695" s="413"/>
      <c r="D695" s="413"/>
      <c r="E695" s="413"/>
      <c r="F695" s="413"/>
      <c r="G695" s="413"/>
      <c r="H695" s="414"/>
    </row>
    <row r="696" spans="1:8" x14ac:dyDescent="0.3">
      <c r="A696" s="291" t="s">
        <v>13</v>
      </c>
      <c r="B696" s="317">
        <v>26</v>
      </c>
      <c r="C696" s="136" t="s">
        <v>237</v>
      </c>
      <c r="D696" s="29" t="s">
        <v>238</v>
      </c>
      <c r="E696" s="43">
        <f>VLOOKUP(C696,Belimo!$A:$B,2,FALSE)</f>
        <v>153</v>
      </c>
      <c r="F696" s="43">
        <f>VLOOKUP("R6025R-B2",Belimo!A:B,2,FALSE)</f>
        <v>289</v>
      </c>
      <c r="G696" s="24">
        <f t="shared" ref="G696:G703" si="70">E696+F696</f>
        <v>442</v>
      </c>
      <c r="H696" s="22">
        <f t="shared" si="66"/>
        <v>35793.160000000003</v>
      </c>
    </row>
    <row r="697" spans="1:8" x14ac:dyDescent="0.3">
      <c r="A697" s="291"/>
      <c r="B697" s="317"/>
      <c r="C697" s="136" t="s">
        <v>50</v>
      </c>
      <c r="D697" s="29" t="s">
        <v>51</v>
      </c>
      <c r="E697" s="43">
        <f>VLOOKUP(C697,Belimo!$A:$B,2,FALSE)</f>
        <v>153</v>
      </c>
      <c r="F697" s="43">
        <f>VLOOKUP("R6025R-B2",Belimo!A:B,2,FALSE)</f>
        <v>289</v>
      </c>
      <c r="G697" s="24">
        <f t="shared" si="70"/>
        <v>442</v>
      </c>
      <c r="H697" s="22">
        <f t="shared" si="66"/>
        <v>35793.160000000003</v>
      </c>
    </row>
    <row r="698" spans="1:8" x14ac:dyDescent="0.3">
      <c r="A698" s="291"/>
      <c r="B698" s="317"/>
      <c r="C698" s="136" t="s">
        <v>231</v>
      </c>
      <c r="D698" s="29" t="s">
        <v>650</v>
      </c>
      <c r="E698" s="43">
        <f>VLOOKUP(C698,Belimo!$A:$B,2,FALSE)</f>
        <v>169</v>
      </c>
      <c r="F698" s="43">
        <f>VLOOKUP("R6025R-B2",Belimo!A:B,2,FALSE)</f>
        <v>289</v>
      </c>
      <c r="G698" s="24">
        <f t="shared" si="70"/>
        <v>458</v>
      </c>
      <c r="H698" s="22">
        <f t="shared" si="66"/>
        <v>37088.840000000004</v>
      </c>
    </row>
    <row r="699" spans="1:8" x14ac:dyDescent="0.3">
      <c r="A699" s="291"/>
      <c r="B699" s="317"/>
      <c r="C699" s="136" t="s">
        <v>232</v>
      </c>
      <c r="D699" s="29" t="s">
        <v>651</v>
      </c>
      <c r="E699" s="43">
        <f>VLOOKUP(C699,Belimo!$A:$B,2,FALSE)</f>
        <v>169</v>
      </c>
      <c r="F699" s="43">
        <f>VLOOKUP("R6025R-B2",Belimo!A:B,2,FALSE)</f>
        <v>289</v>
      </c>
      <c r="G699" s="24">
        <f t="shared" si="70"/>
        <v>458</v>
      </c>
      <c r="H699" s="22">
        <f t="shared" si="66"/>
        <v>37088.840000000004</v>
      </c>
    </row>
    <row r="700" spans="1:8" x14ac:dyDescent="0.3">
      <c r="A700" s="291"/>
      <c r="B700" s="317"/>
      <c r="C700" s="136" t="s">
        <v>233</v>
      </c>
      <c r="D700" s="29" t="s">
        <v>652</v>
      </c>
      <c r="E700" s="43">
        <f>VLOOKUP(C700,Belimo!$A:$B,2,FALSE)</f>
        <v>289</v>
      </c>
      <c r="F700" s="43">
        <f>VLOOKUP("R6025R-B2",Belimo!A:B,2,FALSE)</f>
        <v>289</v>
      </c>
      <c r="G700" s="24">
        <f t="shared" si="70"/>
        <v>578</v>
      </c>
      <c r="H700" s="22">
        <f t="shared" si="66"/>
        <v>46806.44</v>
      </c>
    </row>
    <row r="701" spans="1:8" x14ac:dyDescent="0.3">
      <c r="A701" s="291"/>
      <c r="B701" s="317"/>
      <c r="C701" s="136" t="s">
        <v>235</v>
      </c>
      <c r="D701" s="29" t="s">
        <v>654</v>
      </c>
      <c r="E701" s="43">
        <f>VLOOKUP(C701,Belimo!$A:$B,2,FALSE)</f>
        <v>271</v>
      </c>
      <c r="F701" s="43">
        <f>VLOOKUP("R6025R-B2",Belimo!A:B,2,FALSE)</f>
        <v>289</v>
      </c>
      <c r="G701" s="24">
        <f t="shared" si="70"/>
        <v>560</v>
      </c>
      <c r="H701" s="22">
        <f t="shared" si="66"/>
        <v>45348.800000000003</v>
      </c>
    </row>
    <row r="702" spans="1:8" ht="30" x14ac:dyDescent="0.3">
      <c r="A702" s="291"/>
      <c r="B702" s="317"/>
      <c r="C702" s="136" t="s">
        <v>234</v>
      </c>
      <c r="D702" s="29" t="s">
        <v>653</v>
      </c>
      <c r="E702" s="43">
        <f>VLOOKUP(C702,Belimo!$A:$B,2,FALSE)</f>
        <v>321</v>
      </c>
      <c r="F702" s="43">
        <f>VLOOKUP("R6025R-B2",Belimo!A:B,2,FALSE)</f>
        <v>289</v>
      </c>
      <c r="G702" s="24">
        <f t="shared" si="70"/>
        <v>610</v>
      </c>
      <c r="H702" s="22">
        <f t="shared" si="66"/>
        <v>49397.8</v>
      </c>
    </row>
    <row r="703" spans="1:8" ht="30" x14ac:dyDescent="0.3">
      <c r="A703" s="291"/>
      <c r="B703" s="317"/>
      <c r="C703" s="136" t="s">
        <v>236</v>
      </c>
      <c r="D703" s="29" t="s">
        <v>655</v>
      </c>
      <c r="E703" s="43">
        <f>VLOOKUP(C703,Belimo!$A:$B,2,FALSE)</f>
        <v>304</v>
      </c>
      <c r="F703" s="43">
        <f>VLOOKUP("R6025R-B2",Belimo!A:B,2,FALSE)</f>
        <v>289</v>
      </c>
      <c r="G703" s="24">
        <f t="shared" si="70"/>
        <v>593</v>
      </c>
      <c r="H703" s="22">
        <f t="shared" si="66"/>
        <v>48021.14</v>
      </c>
    </row>
    <row r="704" spans="1:8" ht="18" x14ac:dyDescent="0.3">
      <c r="A704" s="412" t="s">
        <v>996</v>
      </c>
      <c r="B704" s="413"/>
      <c r="C704" s="413"/>
      <c r="D704" s="413"/>
      <c r="E704" s="413"/>
      <c r="F704" s="413"/>
      <c r="G704" s="413"/>
      <c r="H704" s="414"/>
    </row>
    <row r="705" spans="1:8" x14ac:dyDescent="0.3">
      <c r="A705" s="422" t="s">
        <v>14</v>
      </c>
      <c r="B705" s="317">
        <v>16</v>
      </c>
      <c r="C705" s="136" t="s">
        <v>916</v>
      </c>
      <c r="D705" s="29" t="s">
        <v>381</v>
      </c>
      <c r="E705" s="43">
        <f>VLOOKUP(C705,Belimo!$A:$B,2,FALSE)</f>
        <v>212</v>
      </c>
      <c r="F705" s="43">
        <f>VLOOKUP("R6032R16-B3",Belimo!A:B,2,FALSE)</f>
        <v>342</v>
      </c>
      <c r="G705" s="24">
        <f t="shared" ref="G705:G717" si="71">E705+F705</f>
        <v>554</v>
      </c>
      <c r="H705" s="22">
        <f t="shared" si="66"/>
        <v>44862.920000000006</v>
      </c>
    </row>
    <row r="706" spans="1:8" x14ac:dyDescent="0.3">
      <c r="A706" s="422"/>
      <c r="B706" s="317"/>
      <c r="C706" s="136" t="s">
        <v>333</v>
      </c>
      <c r="D706" s="29" t="s">
        <v>251</v>
      </c>
      <c r="E706" s="43">
        <f>VLOOKUP(C706,Belimo!$A:$B,2,FALSE)</f>
        <v>212</v>
      </c>
      <c r="F706" s="43">
        <f>VLOOKUP("R6032R16-B3",Belimo!A:B,2,FALSE)</f>
        <v>342</v>
      </c>
      <c r="G706" s="24">
        <f t="shared" si="71"/>
        <v>554</v>
      </c>
      <c r="H706" s="22">
        <f t="shared" si="66"/>
        <v>44862.920000000006</v>
      </c>
    </row>
    <row r="707" spans="1:8" x14ac:dyDescent="0.3">
      <c r="A707" s="422"/>
      <c r="B707" s="317"/>
      <c r="C707" s="136" t="s">
        <v>329</v>
      </c>
      <c r="D707" s="29" t="s">
        <v>381</v>
      </c>
      <c r="E707" s="43">
        <f>VLOOKUP(C707,Belimo!$A:$B,2,FALSE)</f>
        <v>193</v>
      </c>
      <c r="F707" s="43">
        <f>VLOOKUP("R6032R16-B3",Belimo!A:B,2,FALSE)</f>
        <v>342</v>
      </c>
      <c r="G707" s="24">
        <f t="shared" si="71"/>
        <v>535</v>
      </c>
      <c r="H707" s="22">
        <f t="shared" si="66"/>
        <v>43324.3</v>
      </c>
    </row>
    <row r="708" spans="1:8" x14ac:dyDescent="0.3">
      <c r="A708" s="422"/>
      <c r="B708" s="317"/>
      <c r="C708" s="136" t="s">
        <v>334</v>
      </c>
      <c r="D708" s="29" t="s">
        <v>251</v>
      </c>
      <c r="E708" s="43">
        <f>VLOOKUP(C708,Belimo!$A:$B,2,FALSE)</f>
        <v>193</v>
      </c>
      <c r="F708" s="43">
        <f>VLOOKUP("R6032R16-B3",Belimo!A:B,2,FALSE)</f>
        <v>342</v>
      </c>
      <c r="G708" s="24">
        <f t="shared" si="71"/>
        <v>535</v>
      </c>
      <c r="H708" s="22">
        <f t="shared" si="66"/>
        <v>43324.3</v>
      </c>
    </row>
    <row r="709" spans="1:8" x14ac:dyDescent="0.3">
      <c r="A709" s="422"/>
      <c r="B709" s="317"/>
      <c r="C709" s="136" t="s">
        <v>330</v>
      </c>
      <c r="D709" s="29" t="s">
        <v>331</v>
      </c>
      <c r="E709" s="43">
        <f>VLOOKUP(C709,Belimo!$A:$B,2,FALSE)</f>
        <v>239</v>
      </c>
      <c r="F709" s="43">
        <f>VLOOKUP("R6032R16-B3",Belimo!A:B,2,FALSE)</f>
        <v>342</v>
      </c>
      <c r="G709" s="24">
        <f t="shared" si="71"/>
        <v>581</v>
      </c>
      <c r="H709" s="22">
        <f t="shared" si="66"/>
        <v>47049.380000000005</v>
      </c>
    </row>
    <row r="710" spans="1:8" x14ac:dyDescent="0.3">
      <c r="A710" s="422"/>
      <c r="B710" s="317"/>
      <c r="C710" s="136" t="s">
        <v>335</v>
      </c>
      <c r="D710" s="29" t="s">
        <v>336</v>
      </c>
      <c r="E710" s="43">
        <f>VLOOKUP(C710,Belimo!$A:$B,2,FALSE)</f>
        <v>239</v>
      </c>
      <c r="F710" s="43">
        <f>VLOOKUP("R6032R16-B3",Belimo!A:B,2,FALSE)</f>
        <v>342</v>
      </c>
      <c r="G710" s="24">
        <f t="shared" si="71"/>
        <v>581</v>
      </c>
      <c r="H710" s="22">
        <f t="shared" si="66"/>
        <v>47049.380000000005</v>
      </c>
    </row>
    <row r="711" spans="1:8" x14ac:dyDescent="0.3">
      <c r="A711" s="422"/>
      <c r="B711" s="317"/>
      <c r="C711" s="136" t="s">
        <v>332</v>
      </c>
      <c r="D711" s="29" t="s">
        <v>331</v>
      </c>
      <c r="E711" s="43">
        <f>VLOOKUP(C711,Belimo!$A:$B,2,FALSE)</f>
        <v>237</v>
      </c>
      <c r="F711" s="43">
        <f>VLOOKUP("R6032R16-B3",Belimo!A:B,2,FALSE)</f>
        <v>342</v>
      </c>
      <c r="G711" s="24">
        <f t="shared" si="71"/>
        <v>579</v>
      </c>
      <c r="H711" s="22">
        <f t="shared" si="66"/>
        <v>46887.420000000006</v>
      </c>
    </row>
    <row r="712" spans="1:8" x14ac:dyDescent="0.3">
      <c r="A712" s="422"/>
      <c r="B712" s="317"/>
      <c r="C712" s="136" t="s">
        <v>347</v>
      </c>
      <c r="D712" s="29" t="s">
        <v>336</v>
      </c>
      <c r="E712" s="43">
        <f>VLOOKUP(C712,Belimo!$A:$B,2,FALSE)</f>
        <v>237</v>
      </c>
      <c r="F712" s="43">
        <f>VLOOKUP("R6032R16-B3",Belimo!A:B,2,FALSE)</f>
        <v>342</v>
      </c>
      <c r="G712" s="24">
        <f t="shared" si="71"/>
        <v>579</v>
      </c>
      <c r="H712" s="22">
        <f t="shared" si="66"/>
        <v>46887.420000000006</v>
      </c>
    </row>
    <row r="713" spans="1:8" x14ac:dyDescent="0.3">
      <c r="A713" s="422"/>
      <c r="B713" s="317"/>
      <c r="C713" s="136" t="s">
        <v>337</v>
      </c>
      <c r="D713" s="29" t="s">
        <v>338</v>
      </c>
      <c r="E713" s="43">
        <f>VLOOKUP(C713,Belimo!$A:$B,2,FALSE)</f>
        <v>299</v>
      </c>
      <c r="F713" s="43">
        <f>VLOOKUP("R6032R16-B3",Belimo!A:B,2,FALSE)</f>
        <v>342</v>
      </c>
      <c r="G713" s="24">
        <f t="shared" si="71"/>
        <v>641</v>
      </c>
      <c r="H713" s="22">
        <f t="shared" si="66"/>
        <v>51908.18</v>
      </c>
    </row>
    <row r="714" spans="1:8" x14ac:dyDescent="0.3">
      <c r="A714" s="422"/>
      <c r="B714" s="317"/>
      <c r="C714" s="136" t="s">
        <v>339</v>
      </c>
      <c r="D714" s="29" t="s">
        <v>203</v>
      </c>
      <c r="E714" s="43">
        <f>VLOOKUP(C714,Belimo!$A:$B,2,FALSE)</f>
        <v>272</v>
      </c>
      <c r="F714" s="43">
        <f>VLOOKUP("R6032R16-B3",Belimo!A:B,2,FALSE)</f>
        <v>342</v>
      </c>
      <c r="G714" s="24">
        <f t="shared" si="71"/>
        <v>614</v>
      </c>
      <c r="H714" s="22">
        <f t="shared" si="66"/>
        <v>49721.72</v>
      </c>
    </row>
    <row r="715" spans="1:8" x14ac:dyDescent="0.3">
      <c r="A715" s="422"/>
      <c r="B715" s="317"/>
      <c r="C715" s="136" t="s">
        <v>340</v>
      </c>
      <c r="D715" s="29" t="s">
        <v>341</v>
      </c>
      <c r="E715" s="43">
        <f>VLOOKUP(C715,Belimo!$A:$B,2,FALSE)</f>
        <v>315</v>
      </c>
      <c r="F715" s="43">
        <f>VLOOKUP("R6032R16-B3",Belimo!A:B,2,FALSE)</f>
        <v>342</v>
      </c>
      <c r="G715" s="24">
        <f t="shared" si="71"/>
        <v>657</v>
      </c>
      <c r="H715" s="22">
        <f t="shared" si="66"/>
        <v>53203.86</v>
      </c>
    </row>
    <row r="716" spans="1:8" ht="30" x14ac:dyDescent="0.3">
      <c r="A716" s="422"/>
      <c r="B716" s="317"/>
      <c r="C716" s="136" t="s">
        <v>342</v>
      </c>
      <c r="D716" s="29" t="s">
        <v>343</v>
      </c>
      <c r="E716" s="43">
        <f>VLOOKUP(C716,Belimo!$A:$B,2,FALSE)</f>
        <v>367</v>
      </c>
      <c r="F716" s="43">
        <f>VLOOKUP("R6032R16-B3",Belimo!A:B,2,FALSE)</f>
        <v>342</v>
      </c>
      <c r="G716" s="24">
        <f t="shared" si="71"/>
        <v>709</v>
      </c>
      <c r="H716" s="22">
        <f t="shared" si="66"/>
        <v>57414.82</v>
      </c>
    </row>
    <row r="717" spans="1:8" ht="30" x14ac:dyDescent="0.3">
      <c r="A717" s="422"/>
      <c r="B717" s="317"/>
      <c r="C717" s="136" t="s">
        <v>344</v>
      </c>
      <c r="D717" s="29" t="s">
        <v>345</v>
      </c>
      <c r="E717" s="43">
        <f>VLOOKUP(C717,Belimo!$A:$B,2,FALSE)</f>
        <v>367</v>
      </c>
      <c r="F717" s="43">
        <f>VLOOKUP("R6032R16-B3",Belimo!A:B,2,FALSE)</f>
        <v>342</v>
      </c>
      <c r="G717" s="24">
        <f t="shared" si="71"/>
        <v>709</v>
      </c>
      <c r="H717" s="22">
        <f t="shared" si="66"/>
        <v>57414.82</v>
      </c>
    </row>
    <row r="718" spans="1:8" ht="18" x14ac:dyDescent="0.3">
      <c r="A718" s="412" t="s">
        <v>997</v>
      </c>
      <c r="B718" s="413"/>
      <c r="C718" s="413"/>
      <c r="D718" s="413"/>
      <c r="E718" s="413"/>
      <c r="F718" s="413"/>
      <c r="G718" s="413"/>
      <c r="H718" s="414"/>
    </row>
    <row r="719" spans="1:8" x14ac:dyDescent="0.3">
      <c r="A719" s="291" t="s">
        <v>15</v>
      </c>
      <c r="B719" s="317">
        <v>32</v>
      </c>
      <c r="C719" s="136" t="s">
        <v>329</v>
      </c>
      <c r="D719" s="29" t="s">
        <v>382</v>
      </c>
      <c r="E719" s="43">
        <f>VLOOKUP(C719,Belimo!$A:$B,2,FALSE)</f>
        <v>193</v>
      </c>
      <c r="F719" s="43">
        <f>VLOOKUP("R6032R-B3",Belimo!A:B,2,FALSE)</f>
        <v>330</v>
      </c>
      <c r="G719" s="24">
        <f t="shared" ref="G719:G730" si="72">E719+F719</f>
        <v>523</v>
      </c>
      <c r="H719" s="22">
        <f t="shared" si="66"/>
        <v>42352.54</v>
      </c>
    </row>
    <row r="720" spans="1:8" x14ac:dyDescent="0.3">
      <c r="A720" s="291"/>
      <c r="B720" s="317"/>
      <c r="C720" s="136" t="s">
        <v>334</v>
      </c>
      <c r="D720" s="29" t="s">
        <v>253</v>
      </c>
      <c r="E720" s="43">
        <f>VLOOKUP(C720,Belimo!$A:$B,2,FALSE)</f>
        <v>193</v>
      </c>
      <c r="F720" s="43">
        <f>VLOOKUP("R6032R-B3",Belimo!A:B,2,FALSE)</f>
        <v>330</v>
      </c>
      <c r="G720" s="24">
        <f t="shared" si="72"/>
        <v>523</v>
      </c>
      <c r="H720" s="22">
        <f t="shared" si="66"/>
        <v>42352.54</v>
      </c>
    </row>
    <row r="721" spans="1:8" x14ac:dyDescent="0.3">
      <c r="A721" s="291"/>
      <c r="B721" s="317"/>
      <c r="C721" s="136" t="s">
        <v>332</v>
      </c>
      <c r="D721" s="29" t="s">
        <v>346</v>
      </c>
      <c r="E721" s="43">
        <f>VLOOKUP(C721,Belimo!$A:$B,2,FALSE)</f>
        <v>237</v>
      </c>
      <c r="F721" s="43">
        <f>VLOOKUP("R6032R-B3",Belimo!A:B,2,FALSE)</f>
        <v>330</v>
      </c>
      <c r="G721" s="24">
        <f t="shared" si="72"/>
        <v>567</v>
      </c>
      <c r="H721" s="22">
        <f t="shared" si="66"/>
        <v>45915.66</v>
      </c>
    </row>
    <row r="722" spans="1:8" x14ac:dyDescent="0.3">
      <c r="A722" s="291"/>
      <c r="B722" s="317"/>
      <c r="C722" s="136" t="s">
        <v>347</v>
      </c>
      <c r="D722" s="29" t="s">
        <v>348</v>
      </c>
      <c r="E722" s="43">
        <f>VLOOKUP(C722,Belimo!$A:$B,2,FALSE)</f>
        <v>237</v>
      </c>
      <c r="F722" s="43">
        <f>VLOOKUP("R6032R-B3",Belimo!A:B,2,FALSE)</f>
        <v>330</v>
      </c>
      <c r="G722" s="24">
        <f t="shared" si="72"/>
        <v>567</v>
      </c>
      <c r="H722" s="22">
        <f t="shared" si="66"/>
        <v>45915.66</v>
      </c>
    </row>
    <row r="723" spans="1:8" x14ac:dyDescent="0.3">
      <c r="A723" s="291"/>
      <c r="B723" s="317"/>
      <c r="C723" s="136" t="s">
        <v>349</v>
      </c>
      <c r="D723" s="29" t="s">
        <v>917</v>
      </c>
      <c r="E723" s="43">
        <f>VLOOKUP(C723,Belimo!$A:$B,2,FALSE)</f>
        <v>371</v>
      </c>
      <c r="F723" s="43">
        <f>VLOOKUP("R6032R-B3",Belimo!A:B,2,FALSE)</f>
        <v>330</v>
      </c>
      <c r="G723" s="24">
        <f t="shared" si="72"/>
        <v>701</v>
      </c>
      <c r="H723" s="22">
        <f t="shared" ref="H723:H786" si="73">$G$7*G723</f>
        <v>56766.98</v>
      </c>
    </row>
    <row r="724" spans="1:8" x14ac:dyDescent="0.3">
      <c r="A724" s="291"/>
      <c r="B724" s="317"/>
      <c r="C724" s="136" t="s">
        <v>350</v>
      </c>
      <c r="D724" s="29" t="s">
        <v>918</v>
      </c>
      <c r="E724" s="43">
        <f>VLOOKUP(C724,Belimo!$A:$B,2,FALSE)</f>
        <v>371</v>
      </c>
      <c r="F724" s="43">
        <f>VLOOKUP("R6032R-B3",Belimo!A:B,2,FALSE)</f>
        <v>330</v>
      </c>
      <c r="G724" s="24">
        <f t="shared" si="72"/>
        <v>701</v>
      </c>
      <c r="H724" s="22">
        <f t="shared" si="73"/>
        <v>56766.98</v>
      </c>
    </row>
    <row r="725" spans="1:8" x14ac:dyDescent="0.3">
      <c r="A725" s="291"/>
      <c r="B725" s="317"/>
      <c r="C725" s="136" t="s">
        <v>355</v>
      </c>
      <c r="D725" s="29" t="s">
        <v>356</v>
      </c>
      <c r="E725" s="43">
        <f>VLOOKUP(C725,Belimo!$A:$B,2,FALSE)</f>
        <v>341</v>
      </c>
      <c r="F725" s="43">
        <f>VLOOKUP("R6032R-B3",Belimo!A:B,2,FALSE)</f>
        <v>330</v>
      </c>
      <c r="G725" s="24">
        <f t="shared" si="72"/>
        <v>671</v>
      </c>
      <c r="H725" s="22">
        <f t="shared" si="73"/>
        <v>54337.58</v>
      </c>
    </row>
    <row r="726" spans="1:8" x14ac:dyDescent="0.3">
      <c r="A726" s="291"/>
      <c r="B726" s="317"/>
      <c r="C726" s="136" t="s">
        <v>357</v>
      </c>
      <c r="D726" s="29" t="s">
        <v>358</v>
      </c>
      <c r="E726" s="43">
        <f>VLOOKUP(C726,Belimo!$A:$B,2,FALSE)</f>
        <v>341</v>
      </c>
      <c r="F726" s="43">
        <f>VLOOKUP("R6032R-B3",Belimo!A:B,2,FALSE)</f>
        <v>330</v>
      </c>
      <c r="G726" s="24">
        <f t="shared" si="72"/>
        <v>671</v>
      </c>
      <c r="H726" s="22">
        <f t="shared" si="73"/>
        <v>54337.58</v>
      </c>
    </row>
    <row r="727" spans="1:8" ht="30" x14ac:dyDescent="0.3">
      <c r="A727" s="291"/>
      <c r="B727" s="317"/>
      <c r="C727" s="136" t="s">
        <v>351</v>
      </c>
      <c r="D727" s="29" t="s">
        <v>352</v>
      </c>
      <c r="E727" s="43">
        <f>VLOOKUP(C727,Belimo!$A:$B,2,FALSE)</f>
        <v>414</v>
      </c>
      <c r="F727" s="43">
        <f>VLOOKUP("R6032R-B3",Belimo!A:B,2,FALSE)</f>
        <v>330</v>
      </c>
      <c r="G727" s="24">
        <f t="shared" si="72"/>
        <v>744</v>
      </c>
      <c r="H727" s="22">
        <f t="shared" si="73"/>
        <v>60249.120000000003</v>
      </c>
    </row>
    <row r="728" spans="1:8" ht="30" x14ac:dyDescent="0.3">
      <c r="A728" s="291"/>
      <c r="B728" s="317"/>
      <c r="C728" s="136" t="s">
        <v>353</v>
      </c>
      <c r="D728" s="29" t="s">
        <v>354</v>
      </c>
      <c r="E728" s="43">
        <f>VLOOKUP(C728,Belimo!$A:$B,2,FALSE)</f>
        <v>414</v>
      </c>
      <c r="F728" s="43">
        <f>VLOOKUP("R6032R-B3",Belimo!A:B,2,FALSE)</f>
        <v>330</v>
      </c>
      <c r="G728" s="24">
        <f t="shared" si="72"/>
        <v>744</v>
      </c>
      <c r="H728" s="22">
        <f t="shared" si="73"/>
        <v>60249.120000000003</v>
      </c>
    </row>
    <row r="729" spans="1:8" ht="30" x14ac:dyDescent="0.3">
      <c r="A729" s="291"/>
      <c r="B729" s="317"/>
      <c r="C729" s="136" t="s">
        <v>359</v>
      </c>
      <c r="D729" s="29" t="s">
        <v>360</v>
      </c>
      <c r="E729" s="43">
        <f>VLOOKUP(C729,Belimo!$A:$B,2,FALSE)</f>
        <v>378</v>
      </c>
      <c r="F729" s="43">
        <f>VLOOKUP("R6032R-B3",Belimo!A:B,2,FALSE)</f>
        <v>330</v>
      </c>
      <c r="G729" s="24">
        <f t="shared" si="72"/>
        <v>708</v>
      </c>
      <c r="H729" s="22">
        <f t="shared" si="73"/>
        <v>57333.840000000004</v>
      </c>
    </row>
    <row r="730" spans="1:8" ht="30" x14ac:dyDescent="0.3">
      <c r="A730" s="291"/>
      <c r="B730" s="317"/>
      <c r="C730" s="136" t="s">
        <v>361</v>
      </c>
      <c r="D730" s="29" t="s">
        <v>362</v>
      </c>
      <c r="E730" s="43">
        <f>VLOOKUP(C730,Belimo!$A:$B,2,FALSE)</f>
        <v>378</v>
      </c>
      <c r="F730" s="43">
        <f>VLOOKUP("R6032R-B3",Belimo!A:B,2,FALSE)</f>
        <v>330</v>
      </c>
      <c r="G730" s="24">
        <f t="shared" si="72"/>
        <v>708</v>
      </c>
      <c r="H730" s="22">
        <f t="shared" si="73"/>
        <v>57333.840000000004</v>
      </c>
    </row>
    <row r="731" spans="1:8" ht="18" x14ac:dyDescent="0.3">
      <c r="A731" s="412" t="s">
        <v>998</v>
      </c>
      <c r="B731" s="413"/>
      <c r="C731" s="413"/>
      <c r="D731" s="413"/>
      <c r="E731" s="413"/>
      <c r="F731" s="413"/>
      <c r="G731" s="413"/>
      <c r="H731" s="414"/>
    </row>
    <row r="732" spans="1:8" x14ac:dyDescent="0.3">
      <c r="A732" s="291" t="s">
        <v>16</v>
      </c>
      <c r="B732" s="317">
        <v>25</v>
      </c>
      <c r="C732" s="136" t="s">
        <v>916</v>
      </c>
      <c r="D732" s="29" t="s">
        <v>381</v>
      </c>
      <c r="E732" s="43">
        <f>VLOOKUP(C732,Belimo!$A:$B,2,FALSE)</f>
        <v>212</v>
      </c>
      <c r="F732" s="43">
        <f>VLOOKUP("R6040R25-B3",Belimo!A:B,2,FALSE)</f>
        <v>390</v>
      </c>
      <c r="G732" s="24">
        <f t="shared" ref="G732:G744" si="74">E732+F732</f>
        <v>602</v>
      </c>
      <c r="H732" s="22">
        <f t="shared" si="73"/>
        <v>48749.96</v>
      </c>
    </row>
    <row r="733" spans="1:8" x14ac:dyDescent="0.3">
      <c r="A733" s="459"/>
      <c r="B733" s="317"/>
      <c r="C733" s="136" t="s">
        <v>333</v>
      </c>
      <c r="D733" s="29" t="s">
        <v>251</v>
      </c>
      <c r="E733" s="43">
        <f>VLOOKUP(C733,Belimo!$A:$B,2,FALSE)</f>
        <v>212</v>
      </c>
      <c r="F733" s="43">
        <f>VLOOKUP("R6040R25-B3",Belimo!A:B,2,FALSE)</f>
        <v>390</v>
      </c>
      <c r="G733" s="24">
        <f t="shared" si="74"/>
        <v>602</v>
      </c>
      <c r="H733" s="22">
        <f t="shared" si="73"/>
        <v>48749.96</v>
      </c>
    </row>
    <row r="734" spans="1:8" x14ac:dyDescent="0.3">
      <c r="A734" s="459"/>
      <c r="B734" s="317"/>
      <c r="C734" s="136" t="s">
        <v>329</v>
      </c>
      <c r="D734" s="29" t="s">
        <v>381</v>
      </c>
      <c r="E734" s="43">
        <f>VLOOKUP(C734,Belimo!$A:$B,2,FALSE)</f>
        <v>193</v>
      </c>
      <c r="F734" s="43">
        <f>VLOOKUP("R6040R25-B3",Belimo!A:B,2,FALSE)</f>
        <v>390</v>
      </c>
      <c r="G734" s="24">
        <f t="shared" si="74"/>
        <v>583</v>
      </c>
      <c r="H734" s="22">
        <f t="shared" si="73"/>
        <v>47211.340000000004</v>
      </c>
    </row>
    <row r="735" spans="1:8" x14ac:dyDescent="0.3">
      <c r="A735" s="459"/>
      <c r="B735" s="317"/>
      <c r="C735" s="136" t="s">
        <v>334</v>
      </c>
      <c r="D735" s="29" t="s">
        <v>251</v>
      </c>
      <c r="E735" s="43">
        <f>VLOOKUP(C735,Belimo!$A:$B,2,FALSE)</f>
        <v>193</v>
      </c>
      <c r="F735" s="43">
        <f>VLOOKUP("R6040R25-B3",Belimo!A:B,2,FALSE)</f>
        <v>390</v>
      </c>
      <c r="G735" s="24">
        <f t="shared" si="74"/>
        <v>583</v>
      </c>
      <c r="H735" s="22">
        <f t="shared" si="73"/>
        <v>47211.340000000004</v>
      </c>
    </row>
    <row r="736" spans="1:8" x14ac:dyDescent="0.3">
      <c r="A736" s="459"/>
      <c r="B736" s="317"/>
      <c r="C736" s="136" t="s">
        <v>330</v>
      </c>
      <c r="D736" s="29" t="s">
        <v>331</v>
      </c>
      <c r="E736" s="43">
        <f>VLOOKUP(C736,Belimo!$A:$B,2,FALSE)</f>
        <v>239</v>
      </c>
      <c r="F736" s="43">
        <f>VLOOKUP("R6040R25-B3",Belimo!A:B,2,FALSE)</f>
        <v>390</v>
      </c>
      <c r="G736" s="24">
        <f t="shared" si="74"/>
        <v>629</v>
      </c>
      <c r="H736" s="22">
        <f t="shared" si="73"/>
        <v>50936.420000000006</v>
      </c>
    </row>
    <row r="737" spans="1:8" x14ac:dyDescent="0.3">
      <c r="A737" s="459"/>
      <c r="B737" s="317"/>
      <c r="C737" s="136" t="s">
        <v>335</v>
      </c>
      <c r="D737" s="29" t="s">
        <v>336</v>
      </c>
      <c r="E737" s="43">
        <f>VLOOKUP(C737,Belimo!$A:$B,2,FALSE)</f>
        <v>239</v>
      </c>
      <c r="F737" s="43">
        <f>VLOOKUP("R6040R25-B3",Belimo!A:B,2,FALSE)</f>
        <v>390</v>
      </c>
      <c r="G737" s="24">
        <f t="shared" si="74"/>
        <v>629</v>
      </c>
      <c r="H737" s="22">
        <f t="shared" si="73"/>
        <v>50936.420000000006</v>
      </c>
    </row>
    <row r="738" spans="1:8" x14ac:dyDescent="0.3">
      <c r="A738" s="459"/>
      <c r="B738" s="317"/>
      <c r="C738" s="136" t="s">
        <v>332</v>
      </c>
      <c r="D738" s="29" t="s">
        <v>331</v>
      </c>
      <c r="E738" s="43">
        <f>VLOOKUP(C738,Belimo!$A:$B,2,FALSE)</f>
        <v>237</v>
      </c>
      <c r="F738" s="43">
        <f>VLOOKUP("R6040R25-B3",Belimo!A:B,2,FALSE)</f>
        <v>390</v>
      </c>
      <c r="G738" s="24">
        <f t="shared" si="74"/>
        <v>627</v>
      </c>
      <c r="H738" s="22">
        <f t="shared" si="73"/>
        <v>50774.46</v>
      </c>
    </row>
    <row r="739" spans="1:8" x14ac:dyDescent="0.3">
      <c r="A739" s="459"/>
      <c r="B739" s="317"/>
      <c r="C739" s="136" t="s">
        <v>347</v>
      </c>
      <c r="D739" s="29" t="s">
        <v>336</v>
      </c>
      <c r="E739" s="43">
        <f>VLOOKUP(C739,Belimo!$A:$B,2,FALSE)</f>
        <v>237</v>
      </c>
      <c r="F739" s="43">
        <f>VLOOKUP("R6040R25-B3",Belimo!A:B,2,FALSE)</f>
        <v>390</v>
      </c>
      <c r="G739" s="24">
        <f t="shared" si="74"/>
        <v>627</v>
      </c>
      <c r="H739" s="22">
        <f t="shared" si="73"/>
        <v>50774.46</v>
      </c>
    </row>
    <row r="740" spans="1:8" x14ac:dyDescent="0.3">
      <c r="A740" s="459"/>
      <c r="B740" s="317"/>
      <c r="C740" s="136" t="s">
        <v>337</v>
      </c>
      <c r="D740" s="29" t="s">
        <v>338</v>
      </c>
      <c r="E740" s="43">
        <f>VLOOKUP(C740,Belimo!$A:$B,2,FALSE)</f>
        <v>299</v>
      </c>
      <c r="F740" s="43">
        <f>VLOOKUP("R6040R25-B3",Belimo!A:B,2,FALSE)</f>
        <v>390</v>
      </c>
      <c r="G740" s="24">
        <f t="shared" si="74"/>
        <v>689</v>
      </c>
      <c r="H740" s="22">
        <f t="shared" si="73"/>
        <v>55795.22</v>
      </c>
    </row>
    <row r="741" spans="1:8" x14ac:dyDescent="0.3">
      <c r="A741" s="459"/>
      <c r="B741" s="317"/>
      <c r="C741" s="136" t="s">
        <v>339</v>
      </c>
      <c r="D741" s="29" t="s">
        <v>203</v>
      </c>
      <c r="E741" s="43">
        <f>VLOOKUP(C741,Belimo!$A:$B,2,FALSE)</f>
        <v>272</v>
      </c>
      <c r="F741" s="43">
        <f>VLOOKUP("R6040R25-B3",Belimo!A:B,2,FALSE)</f>
        <v>390</v>
      </c>
      <c r="G741" s="24">
        <f t="shared" si="74"/>
        <v>662</v>
      </c>
      <c r="H741" s="22">
        <f t="shared" si="73"/>
        <v>53608.76</v>
      </c>
    </row>
    <row r="742" spans="1:8" x14ac:dyDescent="0.3">
      <c r="A742" s="459"/>
      <c r="B742" s="317"/>
      <c r="C742" s="136" t="s">
        <v>340</v>
      </c>
      <c r="D742" s="29" t="s">
        <v>341</v>
      </c>
      <c r="E742" s="43">
        <f>VLOOKUP(C742,Belimo!$A:$B,2,FALSE)</f>
        <v>315</v>
      </c>
      <c r="F742" s="43">
        <f>VLOOKUP("R6040R25-B3",Belimo!A:B,2,FALSE)</f>
        <v>390</v>
      </c>
      <c r="G742" s="24">
        <f t="shared" si="74"/>
        <v>705</v>
      </c>
      <c r="H742" s="22">
        <f t="shared" si="73"/>
        <v>57090.9</v>
      </c>
    </row>
    <row r="743" spans="1:8" ht="30" x14ac:dyDescent="0.3">
      <c r="A743" s="459"/>
      <c r="B743" s="317"/>
      <c r="C743" s="136" t="s">
        <v>342</v>
      </c>
      <c r="D743" s="29" t="s">
        <v>343</v>
      </c>
      <c r="E743" s="43">
        <f>VLOOKUP(C743,Belimo!$A:$B,2,FALSE)</f>
        <v>367</v>
      </c>
      <c r="F743" s="43">
        <f>VLOOKUP("R6040R25-B3",Belimo!A:B,2,FALSE)</f>
        <v>390</v>
      </c>
      <c r="G743" s="24">
        <f t="shared" si="74"/>
        <v>757</v>
      </c>
      <c r="H743" s="22">
        <f t="shared" si="73"/>
        <v>61301.86</v>
      </c>
    </row>
    <row r="744" spans="1:8" ht="30" x14ac:dyDescent="0.3">
      <c r="A744" s="459"/>
      <c r="B744" s="317"/>
      <c r="C744" s="136" t="s">
        <v>344</v>
      </c>
      <c r="D744" s="29" t="s">
        <v>345</v>
      </c>
      <c r="E744" s="43">
        <f>VLOOKUP(C744,Belimo!$A:$B,2,FALSE)</f>
        <v>367</v>
      </c>
      <c r="F744" s="43">
        <f>VLOOKUP("R6040R25-B3",Belimo!A:B,2,FALSE)</f>
        <v>390</v>
      </c>
      <c r="G744" s="24">
        <f t="shared" si="74"/>
        <v>757</v>
      </c>
      <c r="H744" s="22">
        <f t="shared" si="73"/>
        <v>61301.86</v>
      </c>
    </row>
    <row r="745" spans="1:8" ht="18" x14ac:dyDescent="0.3">
      <c r="A745" s="412" t="s">
        <v>999</v>
      </c>
      <c r="B745" s="413"/>
      <c r="C745" s="413"/>
      <c r="D745" s="413"/>
      <c r="E745" s="413"/>
      <c r="F745" s="413"/>
      <c r="G745" s="413"/>
      <c r="H745" s="414"/>
    </row>
    <row r="746" spans="1:8" x14ac:dyDescent="0.3">
      <c r="A746" s="291" t="s">
        <v>17</v>
      </c>
      <c r="B746" s="317">
        <v>31</v>
      </c>
      <c r="C746" s="136" t="s">
        <v>329</v>
      </c>
      <c r="D746" s="29" t="s">
        <v>382</v>
      </c>
      <c r="E746" s="43">
        <f>VLOOKUP(C746,Belimo!$A:$B,2,FALSE)</f>
        <v>193</v>
      </c>
      <c r="F746" s="43">
        <f>VLOOKUP("R6040R-B3",Belimo!A:B,2,FALSE)</f>
        <v>379</v>
      </c>
      <c r="G746" s="24">
        <f t="shared" ref="G746:G757" si="75">E746+F746</f>
        <v>572</v>
      </c>
      <c r="H746" s="22">
        <f t="shared" si="73"/>
        <v>46320.560000000005</v>
      </c>
    </row>
    <row r="747" spans="1:8" x14ac:dyDescent="0.3">
      <c r="A747" s="291"/>
      <c r="B747" s="317"/>
      <c r="C747" s="136" t="s">
        <v>334</v>
      </c>
      <c r="D747" s="29" t="s">
        <v>253</v>
      </c>
      <c r="E747" s="43">
        <f>VLOOKUP(C747,Belimo!$A:$B,2,FALSE)</f>
        <v>193</v>
      </c>
      <c r="F747" s="43">
        <f>VLOOKUP("R6040R-B3",Belimo!A:B,2,FALSE)</f>
        <v>379</v>
      </c>
      <c r="G747" s="24">
        <f t="shared" si="75"/>
        <v>572</v>
      </c>
      <c r="H747" s="22">
        <f t="shared" si="73"/>
        <v>46320.560000000005</v>
      </c>
    </row>
    <row r="748" spans="1:8" x14ac:dyDescent="0.3">
      <c r="A748" s="291"/>
      <c r="B748" s="317"/>
      <c r="C748" s="136" t="s">
        <v>332</v>
      </c>
      <c r="D748" s="29" t="s">
        <v>346</v>
      </c>
      <c r="E748" s="43">
        <f>VLOOKUP(C748,Belimo!$A:$B,2,FALSE)</f>
        <v>237</v>
      </c>
      <c r="F748" s="43">
        <f>VLOOKUP("R6040R-B3",Belimo!A:B,2,FALSE)</f>
        <v>379</v>
      </c>
      <c r="G748" s="24">
        <f t="shared" si="75"/>
        <v>616</v>
      </c>
      <c r="H748" s="22">
        <f t="shared" si="73"/>
        <v>49883.68</v>
      </c>
    </row>
    <row r="749" spans="1:8" x14ac:dyDescent="0.3">
      <c r="A749" s="291"/>
      <c r="B749" s="317"/>
      <c r="C749" s="136" t="s">
        <v>347</v>
      </c>
      <c r="D749" s="29" t="s">
        <v>348</v>
      </c>
      <c r="E749" s="43">
        <f>VLOOKUP(C749,Belimo!$A:$B,2,FALSE)</f>
        <v>237</v>
      </c>
      <c r="F749" s="43">
        <f>VLOOKUP("R6040R-B3",Belimo!A:B,2,FALSE)</f>
        <v>379</v>
      </c>
      <c r="G749" s="24">
        <f t="shared" si="75"/>
        <v>616</v>
      </c>
      <c r="H749" s="22">
        <f t="shared" si="73"/>
        <v>49883.68</v>
      </c>
    </row>
    <row r="750" spans="1:8" x14ac:dyDescent="0.3">
      <c r="A750" s="291"/>
      <c r="B750" s="317"/>
      <c r="C750" s="136" t="s">
        <v>349</v>
      </c>
      <c r="D750" s="29" t="s">
        <v>917</v>
      </c>
      <c r="E750" s="43">
        <f>VLOOKUP(C750,Belimo!$A:$B,2,FALSE)</f>
        <v>371</v>
      </c>
      <c r="F750" s="43">
        <f>VLOOKUP("R6040R-B3",Belimo!A:B,2,FALSE)</f>
        <v>379</v>
      </c>
      <c r="G750" s="24">
        <f t="shared" si="75"/>
        <v>750</v>
      </c>
      <c r="H750" s="22">
        <f t="shared" si="73"/>
        <v>60735</v>
      </c>
    </row>
    <row r="751" spans="1:8" x14ac:dyDescent="0.3">
      <c r="A751" s="291"/>
      <c r="B751" s="317"/>
      <c r="C751" s="136" t="s">
        <v>350</v>
      </c>
      <c r="D751" s="29" t="s">
        <v>918</v>
      </c>
      <c r="E751" s="43">
        <f>VLOOKUP(C751,Belimo!$A:$B,2,FALSE)</f>
        <v>371</v>
      </c>
      <c r="F751" s="43">
        <f>VLOOKUP("R6040R-B3",Belimo!A:B,2,FALSE)</f>
        <v>379</v>
      </c>
      <c r="G751" s="24">
        <f t="shared" si="75"/>
        <v>750</v>
      </c>
      <c r="H751" s="22">
        <f t="shared" si="73"/>
        <v>60735</v>
      </c>
    </row>
    <row r="752" spans="1:8" x14ac:dyDescent="0.3">
      <c r="A752" s="291"/>
      <c r="B752" s="317"/>
      <c r="C752" s="136" t="s">
        <v>355</v>
      </c>
      <c r="D752" s="29" t="s">
        <v>356</v>
      </c>
      <c r="E752" s="43">
        <f>VLOOKUP(C752,Belimo!$A:$B,2,FALSE)</f>
        <v>341</v>
      </c>
      <c r="F752" s="43">
        <f>VLOOKUP("R6040R-B3",Belimo!A:B,2,FALSE)</f>
        <v>379</v>
      </c>
      <c r="G752" s="24">
        <f t="shared" si="75"/>
        <v>720</v>
      </c>
      <c r="H752" s="22">
        <f t="shared" si="73"/>
        <v>58305.600000000006</v>
      </c>
    </row>
    <row r="753" spans="1:8" x14ac:dyDescent="0.3">
      <c r="A753" s="291"/>
      <c r="B753" s="317"/>
      <c r="C753" s="136" t="s">
        <v>357</v>
      </c>
      <c r="D753" s="29" t="s">
        <v>358</v>
      </c>
      <c r="E753" s="43">
        <f>VLOOKUP(C753,Belimo!$A:$B,2,FALSE)</f>
        <v>341</v>
      </c>
      <c r="F753" s="43">
        <f>VLOOKUP("R6040R-B3",Belimo!A:B,2,FALSE)</f>
        <v>379</v>
      </c>
      <c r="G753" s="24">
        <f t="shared" si="75"/>
        <v>720</v>
      </c>
      <c r="H753" s="22">
        <f t="shared" si="73"/>
        <v>58305.600000000006</v>
      </c>
    </row>
    <row r="754" spans="1:8" ht="30" x14ac:dyDescent="0.3">
      <c r="A754" s="291"/>
      <c r="B754" s="317"/>
      <c r="C754" s="136" t="s">
        <v>351</v>
      </c>
      <c r="D754" s="29" t="s">
        <v>352</v>
      </c>
      <c r="E754" s="43">
        <f>VLOOKUP(C754,Belimo!$A:$B,2,FALSE)</f>
        <v>414</v>
      </c>
      <c r="F754" s="43">
        <f>VLOOKUP("R6040R-B3",Belimo!A:B,2,FALSE)</f>
        <v>379</v>
      </c>
      <c r="G754" s="24">
        <f t="shared" si="75"/>
        <v>793</v>
      </c>
      <c r="H754" s="22">
        <f t="shared" si="73"/>
        <v>64217.140000000007</v>
      </c>
    </row>
    <row r="755" spans="1:8" ht="30" x14ac:dyDescent="0.3">
      <c r="A755" s="291"/>
      <c r="B755" s="317"/>
      <c r="C755" s="136" t="s">
        <v>353</v>
      </c>
      <c r="D755" s="29" t="s">
        <v>354</v>
      </c>
      <c r="E755" s="43">
        <f>VLOOKUP(C755,Belimo!$A:$B,2,FALSE)</f>
        <v>414</v>
      </c>
      <c r="F755" s="43">
        <f>VLOOKUP("R6040R-B3",Belimo!A:B,2,FALSE)</f>
        <v>379</v>
      </c>
      <c r="G755" s="24">
        <f t="shared" si="75"/>
        <v>793</v>
      </c>
      <c r="H755" s="22">
        <f t="shared" si="73"/>
        <v>64217.140000000007</v>
      </c>
    </row>
    <row r="756" spans="1:8" ht="30" x14ac:dyDescent="0.3">
      <c r="A756" s="291"/>
      <c r="B756" s="317"/>
      <c r="C756" s="136" t="s">
        <v>359</v>
      </c>
      <c r="D756" s="29" t="s">
        <v>360</v>
      </c>
      <c r="E756" s="43">
        <f>VLOOKUP(C756,Belimo!$A:$B,2,FALSE)</f>
        <v>378</v>
      </c>
      <c r="F756" s="43">
        <f>VLOOKUP("R6040R-B3",Belimo!A:B,2,FALSE)</f>
        <v>379</v>
      </c>
      <c r="G756" s="24">
        <f t="shared" si="75"/>
        <v>757</v>
      </c>
      <c r="H756" s="22">
        <f t="shared" si="73"/>
        <v>61301.86</v>
      </c>
    </row>
    <row r="757" spans="1:8" ht="30" x14ac:dyDescent="0.3">
      <c r="A757" s="291"/>
      <c r="B757" s="317"/>
      <c r="C757" s="136" t="s">
        <v>361</v>
      </c>
      <c r="D757" s="29" t="s">
        <v>362</v>
      </c>
      <c r="E757" s="43">
        <f>VLOOKUP(C757,Belimo!$A:$B,2,FALSE)</f>
        <v>378</v>
      </c>
      <c r="F757" s="43">
        <f>VLOOKUP("R6040R-B3",Belimo!A:B,2,FALSE)</f>
        <v>379</v>
      </c>
      <c r="G757" s="24">
        <f t="shared" si="75"/>
        <v>757</v>
      </c>
      <c r="H757" s="22">
        <f t="shared" si="73"/>
        <v>61301.86</v>
      </c>
    </row>
    <row r="758" spans="1:8" ht="18" x14ac:dyDescent="0.3">
      <c r="A758" s="412" t="s">
        <v>1000</v>
      </c>
      <c r="B758" s="413"/>
      <c r="C758" s="413"/>
      <c r="D758" s="413"/>
      <c r="E758" s="413"/>
      <c r="F758" s="413"/>
      <c r="G758" s="413"/>
      <c r="H758" s="414"/>
    </row>
    <row r="759" spans="1:8" x14ac:dyDescent="0.3">
      <c r="A759" s="291" t="s">
        <v>18</v>
      </c>
      <c r="B759" s="317">
        <v>40</v>
      </c>
      <c r="C759" s="136" t="s">
        <v>916</v>
      </c>
      <c r="D759" s="29" t="s">
        <v>381</v>
      </c>
      <c r="E759" s="43">
        <f>VLOOKUP(C759,Belimo!$A:$B,2,FALSE)</f>
        <v>212</v>
      </c>
      <c r="F759" s="43">
        <f>VLOOKUP("R6050R40-B3",Belimo!A:B,2,FALSE)</f>
        <v>436</v>
      </c>
      <c r="G759" s="24">
        <f t="shared" ref="G759:G771" si="76">E759+F759</f>
        <v>648</v>
      </c>
      <c r="H759" s="22">
        <f t="shared" si="73"/>
        <v>52475.040000000001</v>
      </c>
    </row>
    <row r="760" spans="1:8" x14ac:dyDescent="0.3">
      <c r="A760" s="459"/>
      <c r="B760" s="423"/>
      <c r="C760" s="136" t="s">
        <v>333</v>
      </c>
      <c r="D760" s="29" t="s">
        <v>251</v>
      </c>
      <c r="E760" s="43">
        <f>VLOOKUP(C760,Belimo!$A:$B,2,FALSE)</f>
        <v>212</v>
      </c>
      <c r="F760" s="43">
        <f>VLOOKUP("R6050R40-B3",Belimo!A:B,2,FALSE)</f>
        <v>436</v>
      </c>
      <c r="G760" s="24">
        <f t="shared" si="76"/>
        <v>648</v>
      </c>
      <c r="H760" s="22">
        <f t="shared" si="73"/>
        <v>52475.040000000001</v>
      </c>
    </row>
    <row r="761" spans="1:8" x14ac:dyDescent="0.3">
      <c r="A761" s="459"/>
      <c r="B761" s="423"/>
      <c r="C761" s="136" t="s">
        <v>329</v>
      </c>
      <c r="D761" s="29" t="s">
        <v>381</v>
      </c>
      <c r="E761" s="43">
        <f>VLOOKUP(C761,Belimo!$A:$B,2,FALSE)</f>
        <v>193</v>
      </c>
      <c r="F761" s="43">
        <f>VLOOKUP("R6050R40-B3",Belimo!A:B,2,FALSE)</f>
        <v>436</v>
      </c>
      <c r="G761" s="24">
        <f t="shared" si="76"/>
        <v>629</v>
      </c>
      <c r="H761" s="22">
        <f t="shared" si="73"/>
        <v>50936.420000000006</v>
      </c>
    </row>
    <row r="762" spans="1:8" x14ac:dyDescent="0.3">
      <c r="A762" s="459"/>
      <c r="B762" s="423"/>
      <c r="C762" s="136" t="s">
        <v>334</v>
      </c>
      <c r="D762" s="29" t="s">
        <v>251</v>
      </c>
      <c r="E762" s="43">
        <f>VLOOKUP(C762,Belimo!$A:$B,2,FALSE)</f>
        <v>193</v>
      </c>
      <c r="F762" s="43">
        <f>VLOOKUP("R6050R40-B3",Belimo!A:B,2,FALSE)</f>
        <v>436</v>
      </c>
      <c r="G762" s="24">
        <f t="shared" si="76"/>
        <v>629</v>
      </c>
      <c r="H762" s="22">
        <f t="shared" si="73"/>
        <v>50936.420000000006</v>
      </c>
    </row>
    <row r="763" spans="1:8" x14ac:dyDescent="0.3">
      <c r="A763" s="459"/>
      <c r="B763" s="423"/>
      <c r="C763" s="136" t="s">
        <v>330</v>
      </c>
      <c r="D763" s="29" t="s">
        <v>331</v>
      </c>
      <c r="E763" s="43">
        <f>VLOOKUP(C763,Belimo!$A:$B,2,FALSE)</f>
        <v>239</v>
      </c>
      <c r="F763" s="43">
        <f>VLOOKUP("R6050R40-B3",Belimo!A:B,2,FALSE)</f>
        <v>436</v>
      </c>
      <c r="G763" s="24">
        <f t="shared" si="76"/>
        <v>675</v>
      </c>
      <c r="H763" s="22">
        <f t="shared" si="73"/>
        <v>54661.5</v>
      </c>
    </row>
    <row r="764" spans="1:8" x14ac:dyDescent="0.3">
      <c r="A764" s="459"/>
      <c r="B764" s="423"/>
      <c r="C764" s="136" t="s">
        <v>335</v>
      </c>
      <c r="D764" s="29" t="s">
        <v>336</v>
      </c>
      <c r="E764" s="43">
        <f>VLOOKUP(C764,Belimo!$A:$B,2,FALSE)</f>
        <v>239</v>
      </c>
      <c r="F764" s="43">
        <f>VLOOKUP("R6050R40-B3",Belimo!A:B,2,FALSE)</f>
        <v>436</v>
      </c>
      <c r="G764" s="24">
        <f t="shared" si="76"/>
        <v>675</v>
      </c>
      <c r="H764" s="22">
        <f t="shared" si="73"/>
        <v>54661.5</v>
      </c>
    </row>
    <row r="765" spans="1:8" x14ac:dyDescent="0.3">
      <c r="A765" s="459"/>
      <c r="B765" s="423"/>
      <c r="C765" s="136" t="s">
        <v>332</v>
      </c>
      <c r="D765" s="29" t="s">
        <v>331</v>
      </c>
      <c r="E765" s="43">
        <f>VLOOKUP(C765,Belimo!$A:$B,2,FALSE)</f>
        <v>237</v>
      </c>
      <c r="F765" s="43">
        <f>VLOOKUP("R6050R40-B3",Belimo!A:B,2,FALSE)</f>
        <v>436</v>
      </c>
      <c r="G765" s="24">
        <f t="shared" si="76"/>
        <v>673</v>
      </c>
      <c r="H765" s="22">
        <f t="shared" si="73"/>
        <v>54499.54</v>
      </c>
    </row>
    <row r="766" spans="1:8" x14ac:dyDescent="0.3">
      <c r="A766" s="459"/>
      <c r="B766" s="423"/>
      <c r="C766" s="136" t="s">
        <v>347</v>
      </c>
      <c r="D766" s="29" t="s">
        <v>336</v>
      </c>
      <c r="E766" s="43">
        <f>VLOOKUP(C766,Belimo!$A:$B,2,FALSE)</f>
        <v>237</v>
      </c>
      <c r="F766" s="43">
        <f>VLOOKUP("R6050R40-B3",Belimo!A:B,2,FALSE)</f>
        <v>436</v>
      </c>
      <c r="G766" s="24">
        <f t="shared" si="76"/>
        <v>673</v>
      </c>
      <c r="H766" s="22">
        <f t="shared" si="73"/>
        <v>54499.54</v>
      </c>
    </row>
    <row r="767" spans="1:8" x14ac:dyDescent="0.3">
      <c r="A767" s="459"/>
      <c r="B767" s="423"/>
      <c r="C767" s="136" t="s">
        <v>337</v>
      </c>
      <c r="D767" s="29" t="s">
        <v>338</v>
      </c>
      <c r="E767" s="43">
        <f>VLOOKUP(C767,Belimo!$A:$B,2,FALSE)</f>
        <v>299</v>
      </c>
      <c r="F767" s="43">
        <f>VLOOKUP("R6050R40-B3",Belimo!A:B,2,FALSE)</f>
        <v>436</v>
      </c>
      <c r="G767" s="24">
        <f t="shared" si="76"/>
        <v>735</v>
      </c>
      <c r="H767" s="22">
        <f t="shared" si="73"/>
        <v>59520.3</v>
      </c>
    </row>
    <row r="768" spans="1:8" x14ac:dyDescent="0.3">
      <c r="A768" s="459"/>
      <c r="B768" s="423"/>
      <c r="C768" s="136" t="s">
        <v>339</v>
      </c>
      <c r="D768" s="29" t="s">
        <v>203</v>
      </c>
      <c r="E768" s="43">
        <f>VLOOKUP(C768,Belimo!$A:$B,2,FALSE)</f>
        <v>272</v>
      </c>
      <c r="F768" s="43">
        <f>VLOOKUP("R6050R40-B3",Belimo!A:B,2,FALSE)</f>
        <v>436</v>
      </c>
      <c r="G768" s="24">
        <f t="shared" si="76"/>
        <v>708</v>
      </c>
      <c r="H768" s="22">
        <f t="shared" si="73"/>
        <v>57333.840000000004</v>
      </c>
    </row>
    <row r="769" spans="1:8" x14ac:dyDescent="0.3">
      <c r="A769" s="459"/>
      <c r="B769" s="423"/>
      <c r="C769" s="136" t="s">
        <v>340</v>
      </c>
      <c r="D769" s="29" t="s">
        <v>341</v>
      </c>
      <c r="E769" s="43">
        <f>VLOOKUP(C769,Belimo!$A:$B,2,FALSE)</f>
        <v>315</v>
      </c>
      <c r="F769" s="43">
        <f>VLOOKUP("R6050R40-B3",Belimo!A:B,2,FALSE)</f>
        <v>436</v>
      </c>
      <c r="G769" s="24">
        <f t="shared" si="76"/>
        <v>751</v>
      </c>
      <c r="H769" s="22">
        <f t="shared" si="73"/>
        <v>60815.98</v>
      </c>
    </row>
    <row r="770" spans="1:8" ht="30" x14ac:dyDescent="0.3">
      <c r="A770" s="459"/>
      <c r="B770" s="423"/>
      <c r="C770" s="136" t="s">
        <v>342</v>
      </c>
      <c r="D770" s="29" t="s">
        <v>343</v>
      </c>
      <c r="E770" s="43">
        <f>VLOOKUP(C770,Belimo!$A:$B,2,FALSE)</f>
        <v>367</v>
      </c>
      <c r="F770" s="43">
        <f>VLOOKUP("R6050R40-B3",Belimo!A:B,2,FALSE)</f>
        <v>436</v>
      </c>
      <c r="G770" s="24">
        <f t="shared" si="76"/>
        <v>803</v>
      </c>
      <c r="H770" s="22">
        <f t="shared" si="73"/>
        <v>65026.94</v>
      </c>
    </row>
    <row r="771" spans="1:8" ht="30" x14ac:dyDescent="0.3">
      <c r="A771" s="459"/>
      <c r="B771" s="423"/>
      <c r="C771" s="136" t="s">
        <v>344</v>
      </c>
      <c r="D771" s="29" t="s">
        <v>345</v>
      </c>
      <c r="E771" s="43">
        <f>VLOOKUP(C771,Belimo!$A:$B,2,FALSE)</f>
        <v>367</v>
      </c>
      <c r="F771" s="43">
        <f>VLOOKUP("R6050R40-B3",Belimo!A:B,2,FALSE)</f>
        <v>436</v>
      </c>
      <c r="G771" s="24">
        <f t="shared" si="76"/>
        <v>803</v>
      </c>
      <c r="H771" s="22">
        <f t="shared" si="73"/>
        <v>65026.94</v>
      </c>
    </row>
    <row r="772" spans="1:8" ht="18" x14ac:dyDescent="0.3">
      <c r="A772" s="412" t="s">
        <v>1001</v>
      </c>
      <c r="B772" s="413"/>
      <c r="C772" s="413"/>
      <c r="D772" s="413"/>
      <c r="E772" s="413"/>
      <c r="F772" s="413"/>
      <c r="G772" s="413"/>
      <c r="H772" s="414"/>
    </row>
    <row r="773" spans="1:8" x14ac:dyDescent="0.3">
      <c r="A773" s="291" t="s">
        <v>19</v>
      </c>
      <c r="B773" s="317">
        <v>49</v>
      </c>
      <c r="C773" s="136" t="s">
        <v>329</v>
      </c>
      <c r="D773" s="29" t="s">
        <v>382</v>
      </c>
      <c r="E773" s="43">
        <f>VLOOKUP(C773,Belimo!$A:$B,2,FALSE)</f>
        <v>193</v>
      </c>
      <c r="F773" s="43">
        <f>VLOOKUP("R6050R-B3",Belimo!A:B,2,FALSE)</f>
        <v>426</v>
      </c>
      <c r="G773" s="24">
        <f t="shared" ref="G773:G784" si="77">E773+F773</f>
        <v>619</v>
      </c>
      <c r="H773" s="22">
        <f t="shared" si="73"/>
        <v>50126.62</v>
      </c>
    </row>
    <row r="774" spans="1:8" x14ac:dyDescent="0.3">
      <c r="A774" s="291"/>
      <c r="B774" s="317"/>
      <c r="C774" s="136" t="s">
        <v>334</v>
      </c>
      <c r="D774" s="29" t="s">
        <v>253</v>
      </c>
      <c r="E774" s="43">
        <f>VLOOKUP(C774,Belimo!$A:$B,2,FALSE)</f>
        <v>193</v>
      </c>
      <c r="F774" s="43">
        <f>VLOOKUP("R6050R-B3",Belimo!A:B,2,FALSE)</f>
        <v>426</v>
      </c>
      <c r="G774" s="24">
        <f t="shared" si="77"/>
        <v>619</v>
      </c>
      <c r="H774" s="22">
        <f t="shared" si="73"/>
        <v>50126.62</v>
      </c>
    </row>
    <row r="775" spans="1:8" x14ac:dyDescent="0.3">
      <c r="A775" s="291"/>
      <c r="B775" s="317"/>
      <c r="C775" s="136" t="s">
        <v>332</v>
      </c>
      <c r="D775" s="29" t="s">
        <v>346</v>
      </c>
      <c r="E775" s="43">
        <f>VLOOKUP(C775,Belimo!$A:$B,2,FALSE)</f>
        <v>237</v>
      </c>
      <c r="F775" s="43">
        <f>VLOOKUP("R6050R-B3",Belimo!A:B,2,FALSE)</f>
        <v>426</v>
      </c>
      <c r="G775" s="24">
        <f t="shared" si="77"/>
        <v>663</v>
      </c>
      <c r="H775" s="22">
        <f t="shared" si="73"/>
        <v>53689.740000000005</v>
      </c>
    </row>
    <row r="776" spans="1:8" x14ac:dyDescent="0.3">
      <c r="A776" s="291"/>
      <c r="B776" s="317"/>
      <c r="C776" s="136" t="s">
        <v>347</v>
      </c>
      <c r="D776" s="29" t="s">
        <v>348</v>
      </c>
      <c r="E776" s="43">
        <f>VLOOKUP(C776,Belimo!$A:$B,2,FALSE)</f>
        <v>237</v>
      </c>
      <c r="F776" s="43">
        <f>VLOOKUP("R6050R-B3",Belimo!A:B,2,FALSE)</f>
        <v>426</v>
      </c>
      <c r="G776" s="24">
        <f t="shared" si="77"/>
        <v>663</v>
      </c>
      <c r="H776" s="22">
        <f t="shared" si="73"/>
        <v>53689.740000000005</v>
      </c>
    </row>
    <row r="777" spans="1:8" x14ac:dyDescent="0.3">
      <c r="A777" s="291"/>
      <c r="B777" s="317"/>
      <c r="C777" s="136" t="s">
        <v>349</v>
      </c>
      <c r="D777" s="29" t="s">
        <v>917</v>
      </c>
      <c r="E777" s="43">
        <f>VLOOKUP(C777,Belimo!$A:$B,2,FALSE)</f>
        <v>371</v>
      </c>
      <c r="F777" s="43">
        <f>VLOOKUP("R6050R-B3",Belimo!A:B,2,FALSE)</f>
        <v>426</v>
      </c>
      <c r="G777" s="24">
        <f t="shared" si="77"/>
        <v>797</v>
      </c>
      <c r="H777" s="22">
        <f t="shared" si="73"/>
        <v>64541.060000000005</v>
      </c>
    </row>
    <row r="778" spans="1:8" x14ac:dyDescent="0.3">
      <c r="A778" s="291"/>
      <c r="B778" s="317"/>
      <c r="C778" s="136" t="s">
        <v>350</v>
      </c>
      <c r="D778" s="29" t="s">
        <v>918</v>
      </c>
      <c r="E778" s="43">
        <f>VLOOKUP(C778,Belimo!$A:$B,2,FALSE)</f>
        <v>371</v>
      </c>
      <c r="F778" s="43">
        <f>VLOOKUP("R6050R-B3",Belimo!A:B,2,FALSE)</f>
        <v>426</v>
      </c>
      <c r="G778" s="24">
        <f t="shared" si="77"/>
        <v>797</v>
      </c>
      <c r="H778" s="22">
        <f t="shared" si="73"/>
        <v>64541.060000000005</v>
      </c>
    </row>
    <row r="779" spans="1:8" x14ac:dyDescent="0.3">
      <c r="A779" s="291"/>
      <c r="B779" s="317"/>
      <c r="C779" s="136" t="s">
        <v>355</v>
      </c>
      <c r="D779" s="29" t="s">
        <v>356</v>
      </c>
      <c r="E779" s="43">
        <f>VLOOKUP(C779,Belimo!$A:$B,2,FALSE)</f>
        <v>341</v>
      </c>
      <c r="F779" s="43">
        <f>VLOOKUP("R6050R-B3",Belimo!A:B,2,FALSE)</f>
        <v>426</v>
      </c>
      <c r="G779" s="24">
        <f t="shared" si="77"/>
        <v>767</v>
      </c>
      <c r="H779" s="22">
        <f t="shared" si="73"/>
        <v>62111.66</v>
      </c>
    </row>
    <row r="780" spans="1:8" x14ac:dyDescent="0.3">
      <c r="A780" s="291"/>
      <c r="B780" s="317"/>
      <c r="C780" s="136" t="s">
        <v>357</v>
      </c>
      <c r="D780" s="29" t="s">
        <v>358</v>
      </c>
      <c r="E780" s="43">
        <f>VLOOKUP(C780,Belimo!$A:$B,2,FALSE)</f>
        <v>341</v>
      </c>
      <c r="F780" s="43">
        <f>VLOOKUP("R6050R-B3",Belimo!A:B,2,FALSE)</f>
        <v>426</v>
      </c>
      <c r="G780" s="24">
        <f t="shared" si="77"/>
        <v>767</v>
      </c>
      <c r="H780" s="22">
        <f t="shared" si="73"/>
        <v>62111.66</v>
      </c>
    </row>
    <row r="781" spans="1:8" ht="30" x14ac:dyDescent="0.3">
      <c r="A781" s="291"/>
      <c r="B781" s="317"/>
      <c r="C781" s="136" t="s">
        <v>351</v>
      </c>
      <c r="D781" s="29" t="s">
        <v>352</v>
      </c>
      <c r="E781" s="43">
        <f>VLOOKUP(C781,Belimo!$A:$B,2,FALSE)</f>
        <v>414</v>
      </c>
      <c r="F781" s="43">
        <f>VLOOKUP("R6050R-B3",Belimo!A:B,2,FALSE)</f>
        <v>426</v>
      </c>
      <c r="G781" s="24">
        <f t="shared" si="77"/>
        <v>840</v>
      </c>
      <c r="H781" s="22">
        <f t="shared" si="73"/>
        <v>68023.199999999997</v>
      </c>
    </row>
    <row r="782" spans="1:8" ht="30" x14ac:dyDescent="0.3">
      <c r="A782" s="291"/>
      <c r="B782" s="317"/>
      <c r="C782" s="136" t="s">
        <v>353</v>
      </c>
      <c r="D782" s="29" t="s">
        <v>354</v>
      </c>
      <c r="E782" s="43">
        <f>VLOOKUP(C782,Belimo!$A:$B,2,FALSE)</f>
        <v>414</v>
      </c>
      <c r="F782" s="43">
        <f>VLOOKUP("R6050R-B3",Belimo!A:B,2,FALSE)</f>
        <v>426</v>
      </c>
      <c r="G782" s="24">
        <f t="shared" si="77"/>
        <v>840</v>
      </c>
      <c r="H782" s="22">
        <f t="shared" si="73"/>
        <v>68023.199999999997</v>
      </c>
    </row>
    <row r="783" spans="1:8" ht="30" x14ac:dyDescent="0.3">
      <c r="A783" s="291"/>
      <c r="B783" s="317"/>
      <c r="C783" s="136" t="s">
        <v>359</v>
      </c>
      <c r="D783" s="29" t="s">
        <v>360</v>
      </c>
      <c r="E783" s="43">
        <f>VLOOKUP(C783,Belimo!$A:$B,2,FALSE)</f>
        <v>378</v>
      </c>
      <c r="F783" s="43">
        <f>VLOOKUP("R6050R-B3",Belimo!A:B,2,FALSE)</f>
        <v>426</v>
      </c>
      <c r="G783" s="24">
        <f t="shared" si="77"/>
        <v>804</v>
      </c>
      <c r="H783" s="22">
        <f t="shared" si="73"/>
        <v>65107.920000000006</v>
      </c>
    </row>
    <row r="784" spans="1:8" ht="30" x14ac:dyDescent="0.3">
      <c r="A784" s="291"/>
      <c r="B784" s="317"/>
      <c r="C784" s="136" t="s">
        <v>361</v>
      </c>
      <c r="D784" s="29" t="s">
        <v>362</v>
      </c>
      <c r="E784" s="43">
        <f>VLOOKUP(C784,Belimo!$A:$B,2,FALSE)</f>
        <v>378</v>
      </c>
      <c r="F784" s="43">
        <f>VLOOKUP("R6050R-B3",Belimo!A:B,2,FALSE)</f>
        <v>426</v>
      </c>
      <c r="G784" s="24">
        <f t="shared" si="77"/>
        <v>804</v>
      </c>
      <c r="H784" s="22">
        <f t="shared" si="73"/>
        <v>65107.920000000006</v>
      </c>
    </row>
    <row r="785" spans="1:8" ht="18" x14ac:dyDescent="0.3">
      <c r="A785" s="412" t="s">
        <v>1002</v>
      </c>
      <c r="B785" s="413"/>
      <c r="C785" s="413"/>
      <c r="D785" s="413"/>
      <c r="E785" s="413"/>
      <c r="F785" s="413"/>
      <c r="G785" s="413"/>
      <c r="H785" s="414"/>
    </row>
    <row r="786" spans="1:8" x14ac:dyDescent="0.3">
      <c r="A786" s="290" t="s">
        <v>595</v>
      </c>
      <c r="B786" s="317">
        <v>63</v>
      </c>
      <c r="C786" s="136" t="s">
        <v>364</v>
      </c>
      <c r="D786" s="29" t="s">
        <v>241</v>
      </c>
      <c r="E786" s="43">
        <f>VLOOKUP(C786,Belimo!$A:$B,2,FALSE)</f>
        <v>220</v>
      </c>
      <c r="F786" s="43">
        <f>VLOOKUP("R6065W63-S8",Belimo!A:B,2,FALSE)</f>
        <v>754</v>
      </c>
      <c r="G786" s="24">
        <f>E786+F786</f>
        <v>974</v>
      </c>
      <c r="H786" s="22">
        <f t="shared" si="73"/>
        <v>78874.52</v>
      </c>
    </row>
    <row r="787" spans="1:8" x14ac:dyDescent="0.3">
      <c r="A787" s="290"/>
      <c r="B787" s="317"/>
      <c r="C787" s="129" t="s">
        <v>363</v>
      </c>
      <c r="D787" s="29" t="s">
        <v>252</v>
      </c>
      <c r="E787" s="43">
        <f>VLOOKUP(C787,Belimo!$A:$B,2,FALSE)</f>
        <v>220</v>
      </c>
      <c r="F787" s="43">
        <f>VLOOKUP("R6065W63-S8",Belimo!A:B,2,FALSE)</f>
        <v>754</v>
      </c>
      <c r="G787" s="24">
        <f t="shared" ref="G787:G793" si="78">E787+F787</f>
        <v>974</v>
      </c>
      <c r="H787" s="22">
        <f t="shared" ref="H787:H845" si="79">$G$7*G787</f>
        <v>78874.52</v>
      </c>
    </row>
    <row r="788" spans="1:8" x14ac:dyDescent="0.3">
      <c r="A788" s="290"/>
      <c r="B788" s="317"/>
      <c r="C788" s="136" t="s">
        <v>369</v>
      </c>
      <c r="D788" s="29" t="s">
        <v>202</v>
      </c>
      <c r="E788" s="43">
        <f>VLOOKUP(C788,Belimo!$A:$B,2,FALSE)</f>
        <v>297</v>
      </c>
      <c r="F788" s="43">
        <f>VLOOKUP("R6065W63-S8",Belimo!A:B,2,FALSE)</f>
        <v>754</v>
      </c>
      <c r="G788" s="24">
        <f t="shared" si="78"/>
        <v>1051</v>
      </c>
      <c r="H788" s="22">
        <f t="shared" si="79"/>
        <v>85109.98000000001</v>
      </c>
    </row>
    <row r="789" spans="1:8" x14ac:dyDescent="0.3">
      <c r="A789" s="290"/>
      <c r="B789" s="317"/>
      <c r="C789" s="23" t="s">
        <v>1444</v>
      </c>
      <c r="D789" s="29" t="s">
        <v>1443</v>
      </c>
      <c r="E789" s="43">
        <f>VLOOKUP(C789,Belimo!$A:$B,2,FALSE)</f>
        <v>333</v>
      </c>
      <c r="F789" s="43">
        <f>VLOOKUP("R6065W63-S8",Belimo!A:B,2,FALSE)</f>
        <v>754</v>
      </c>
      <c r="G789" s="24">
        <f t="shared" si="78"/>
        <v>1087</v>
      </c>
      <c r="H789" s="22">
        <f t="shared" si="79"/>
        <v>88025.260000000009</v>
      </c>
    </row>
    <row r="790" spans="1:8" ht="30" x14ac:dyDescent="0.3">
      <c r="A790" s="290"/>
      <c r="B790" s="317"/>
      <c r="C790" s="136" t="s">
        <v>370</v>
      </c>
      <c r="D790" s="29" t="s">
        <v>919</v>
      </c>
      <c r="E790" s="43">
        <f>VLOOKUP(C790,Belimo!$A:$B,2,FALSE)</f>
        <v>432</v>
      </c>
      <c r="F790" s="43">
        <f>VLOOKUP("R6065W63-S8",Belimo!A:B,2,FALSE)</f>
        <v>754</v>
      </c>
      <c r="G790" s="24">
        <f t="shared" si="78"/>
        <v>1186</v>
      </c>
      <c r="H790" s="22">
        <f t="shared" si="79"/>
        <v>96042.28</v>
      </c>
    </row>
    <row r="791" spans="1:8" ht="30" x14ac:dyDescent="0.3">
      <c r="A791" s="290"/>
      <c r="B791" s="317"/>
      <c r="C791" s="136" t="s">
        <v>1823</v>
      </c>
      <c r="D791" s="29" t="s">
        <v>920</v>
      </c>
      <c r="E791" s="43">
        <f>VLOOKUP(C791,Belimo!$A:$B,2,FALSE)</f>
        <v>432</v>
      </c>
      <c r="F791" s="43">
        <f>VLOOKUP("R6065W63-S8",Belimo!A:B,2,FALSE)</f>
        <v>754</v>
      </c>
      <c r="G791" s="24">
        <f t="shared" si="78"/>
        <v>1186</v>
      </c>
      <c r="H791" s="22">
        <f t="shared" si="79"/>
        <v>96042.28</v>
      </c>
    </row>
    <row r="792" spans="1:8" ht="30" x14ac:dyDescent="0.3">
      <c r="A792" s="290"/>
      <c r="B792" s="317"/>
      <c r="C792" s="136" t="s">
        <v>242</v>
      </c>
      <c r="D792" s="29" t="s">
        <v>243</v>
      </c>
      <c r="E792" s="43">
        <f>VLOOKUP(C792,Belimo!$A:$B,2,FALSE)</f>
        <v>476</v>
      </c>
      <c r="F792" s="43">
        <f>VLOOKUP("R6065W63-S8",Belimo!A:B,2,FALSE)</f>
        <v>754</v>
      </c>
      <c r="G792" s="24">
        <f t="shared" si="78"/>
        <v>1230</v>
      </c>
      <c r="H792" s="22">
        <f t="shared" si="79"/>
        <v>99605.400000000009</v>
      </c>
    </row>
    <row r="793" spans="1:8" ht="30" x14ac:dyDescent="0.3">
      <c r="A793" s="290"/>
      <c r="B793" s="317"/>
      <c r="C793" s="136" t="s">
        <v>1825</v>
      </c>
      <c r="D793" s="29" t="s">
        <v>244</v>
      </c>
      <c r="E793" s="43">
        <f>VLOOKUP(C793,Belimo!$A:$B,2,FALSE)</f>
        <v>476</v>
      </c>
      <c r="F793" s="43">
        <f>VLOOKUP("R6065W63-S8",Belimo!A:B,2,FALSE)</f>
        <v>754</v>
      </c>
      <c r="G793" s="24">
        <f t="shared" si="78"/>
        <v>1230</v>
      </c>
      <c r="H793" s="22">
        <f t="shared" si="79"/>
        <v>99605.400000000009</v>
      </c>
    </row>
    <row r="794" spans="1:8" ht="18" x14ac:dyDescent="0.3">
      <c r="A794" s="412" t="s">
        <v>1003</v>
      </c>
      <c r="B794" s="413"/>
      <c r="C794" s="413"/>
      <c r="D794" s="413"/>
      <c r="E794" s="413"/>
      <c r="F794" s="413"/>
      <c r="G794" s="413"/>
      <c r="H794" s="414"/>
    </row>
    <row r="795" spans="1:8" x14ac:dyDescent="0.3">
      <c r="A795" s="291" t="s">
        <v>551</v>
      </c>
      <c r="B795" s="317">
        <v>160</v>
      </c>
      <c r="C795" s="137" t="s">
        <v>364</v>
      </c>
      <c r="D795" s="135" t="s">
        <v>246</v>
      </c>
      <c r="E795" s="43">
        <f>VLOOKUP(C795,Belimo!$A:$B,2,FALSE)</f>
        <v>220</v>
      </c>
      <c r="F795" s="43">
        <f>VLOOKUP("R665R",Belimo!A:B,2,FALSE)</f>
        <v>742</v>
      </c>
      <c r="G795" s="24">
        <f t="shared" ref="G795:G806" si="80">E795+F795</f>
        <v>962</v>
      </c>
      <c r="H795" s="22">
        <f t="shared" si="79"/>
        <v>77902.760000000009</v>
      </c>
    </row>
    <row r="796" spans="1:8" x14ac:dyDescent="0.3">
      <c r="A796" s="291"/>
      <c r="B796" s="317"/>
      <c r="C796" s="132" t="s">
        <v>363</v>
      </c>
      <c r="D796" s="135" t="s">
        <v>245</v>
      </c>
      <c r="E796" s="43">
        <f>VLOOKUP(C796,Belimo!$A:$B,2,FALSE)</f>
        <v>220</v>
      </c>
      <c r="F796" s="43">
        <f>VLOOKUP("R665R",Belimo!A:B,2,FALSE)</f>
        <v>742</v>
      </c>
      <c r="G796" s="24">
        <f t="shared" si="80"/>
        <v>962</v>
      </c>
      <c r="H796" s="22">
        <f t="shared" si="79"/>
        <v>77902.760000000009</v>
      </c>
    </row>
    <row r="797" spans="1:8" x14ac:dyDescent="0.3">
      <c r="A797" s="291"/>
      <c r="B797" s="317"/>
      <c r="C797" s="137" t="s">
        <v>367</v>
      </c>
      <c r="D797" s="135" t="s">
        <v>43</v>
      </c>
      <c r="E797" s="43">
        <f>VLOOKUP(C797,Belimo!$A:$B,2,FALSE)</f>
        <v>264</v>
      </c>
      <c r="F797" s="43">
        <f>VLOOKUP("R665R",Belimo!A:B,2,FALSE)</f>
        <v>742</v>
      </c>
      <c r="G797" s="24">
        <f t="shared" si="80"/>
        <v>1006</v>
      </c>
      <c r="H797" s="22">
        <f t="shared" si="79"/>
        <v>81465.88</v>
      </c>
    </row>
    <row r="798" spans="1:8" x14ac:dyDescent="0.3">
      <c r="A798" s="291"/>
      <c r="B798" s="317"/>
      <c r="C798" s="137" t="s">
        <v>365</v>
      </c>
      <c r="D798" s="135" t="s">
        <v>247</v>
      </c>
      <c r="E798" s="43">
        <f>VLOOKUP(C798,Belimo!$A:$B,2,FALSE)</f>
        <v>264</v>
      </c>
      <c r="F798" s="43">
        <f>VLOOKUP("R665R",Belimo!A:B,2,FALSE)</f>
        <v>742</v>
      </c>
      <c r="G798" s="24">
        <f t="shared" si="80"/>
        <v>1006</v>
      </c>
      <c r="H798" s="22">
        <f t="shared" si="79"/>
        <v>81465.88</v>
      </c>
    </row>
    <row r="799" spans="1:8" x14ac:dyDescent="0.3">
      <c r="A799" s="291"/>
      <c r="B799" s="317"/>
      <c r="C799" s="137" t="s">
        <v>44</v>
      </c>
      <c r="D799" s="135" t="s">
        <v>45</v>
      </c>
      <c r="E799" s="43">
        <f>VLOOKUP(C799,Belimo!$A:$B,2,FALSE)</f>
        <v>428</v>
      </c>
      <c r="F799" s="43">
        <f>VLOOKUP("R665R",Belimo!A:B,2,FALSE)</f>
        <v>742</v>
      </c>
      <c r="G799" s="24">
        <f t="shared" si="80"/>
        <v>1170</v>
      </c>
      <c r="H799" s="22">
        <f t="shared" si="79"/>
        <v>94746.6</v>
      </c>
    </row>
    <row r="800" spans="1:8" x14ac:dyDescent="0.3">
      <c r="A800" s="291"/>
      <c r="B800" s="317"/>
      <c r="C800" s="137" t="s">
        <v>1818</v>
      </c>
      <c r="D800" s="135" t="s">
        <v>46</v>
      </c>
      <c r="E800" s="43">
        <f>VLOOKUP(C800,Belimo!$A:$B,2,FALSE)</f>
        <v>428</v>
      </c>
      <c r="F800" s="43">
        <f>VLOOKUP("R665R",Belimo!A:B,2,FALSE)</f>
        <v>742</v>
      </c>
      <c r="G800" s="24">
        <f t="shared" si="80"/>
        <v>1170</v>
      </c>
      <c r="H800" s="22">
        <f t="shared" si="79"/>
        <v>94746.6</v>
      </c>
    </row>
    <row r="801" spans="1:8" x14ac:dyDescent="0.3">
      <c r="A801" s="291"/>
      <c r="B801" s="317"/>
      <c r="C801" s="137" t="s">
        <v>530</v>
      </c>
      <c r="D801" s="135" t="s">
        <v>923</v>
      </c>
      <c r="E801" s="43">
        <f>VLOOKUP(C801,Belimo!$A:$B,2,FALSE)</f>
        <v>398</v>
      </c>
      <c r="F801" s="43">
        <f>VLOOKUP("R665R",Belimo!A:B,2,FALSE)</f>
        <v>742</v>
      </c>
      <c r="G801" s="24">
        <f t="shared" si="80"/>
        <v>1140</v>
      </c>
      <c r="H801" s="22">
        <f t="shared" si="79"/>
        <v>92317.200000000012</v>
      </c>
    </row>
    <row r="802" spans="1:8" x14ac:dyDescent="0.3">
      <c r="A802" s="291"/>
      <c r="B802" s="317"/>
      <c r="C802" s="137" t="s">
        <v>1820</v>
      </c>
      <c r="D802" s="135" t="s">
        <v>924</v>
      </c>
      <c r="E802" s="43">
        <f>VLOOKUP(C802,Belimo!$A:$B,2,FALSE)</f>
        <v>398</v>
      </c>
      <c r="F802" s="43">
        <f>VLOOKUP("R665R",Belimo!A:B,2,FALSE)</f>
        <v>742</v>
      </c>
      <c r="G802" s="24">
        <f t="shared" si="80"/>
        <v>1140</v>
      </c>
      <c r="H802" s="22">
        <f t="shared" si="79"/>
        <v>92317.200000000012</v>
      </c>
    </row>
    <row r="803" spans="1:8" ht="30" x14ac:dyDescent="0.3">
      <c r="A803" s="291"/>
      <c r="B803" s="317"/>
      <c r="C803" s="137" t="s">
        <v>47</v>
      </c>
      <c r="D803" s="135" t="s">
        <v>921</v>
      </c>
      <c r="E803" s="43">
        <f>VLOOKUP(C803,Belimo!$A:$B,2,FALSE)</f>
        <v>487</v>
      </c>
      <c r="F803" s="43">
        <f>VLOOKUP("R665R",Belimo!A:B,2,FALSE)</f>
        <v>742</v>
      </c>
      <c r="G803" s="24">
        <f t="shared" si="80"/>
        <v>1229</v>
      </c>
      <c r="H803" s="22">
        <f t="shared" si="79"/>
        <v>99524.42</v>
      </c>
    </row>
    <row r="804" spans="1:8" ht="30" x14ac:dyDescent="0.3">
      <c r="A804" s="291"/>
      <c r="B804" s="317"/>
      <c r="C804" s="137" t="s">
        <v>1819</v>
      </c>
      <c r="D804" s="135" t="s">
        <v>922</v>
      </c>
      <c r="E804" s="43">
        <f>VLOOKUP(C804,Belimo!$A:$B,2,FALSE)</f>
        <v>487</v>
      </c>
      <c r="F804" s="43">
        <f>VLOOKUP("R665R",Belimo!A:B,2,FALSE)</f>
        <v>742</v>
      </c>
      <c r="G804" s="24">
        <f t="shared" si="80"/>
        <v>1229</v>
      </c>
      <c r="H804" s="22">
        <f t="shared" si="79"/>
        <v>99524.42</v>
      </c>
    </row>
    <row r="805" spans="1:8" ht="30" x14ac:dyDescent="0.3">
      <c r="A805" s="291"/>
      <c r="B805" s="317"/>
      <c r="C805" s="137" t="s">
        <v>531</v>
      </c>
      <c r="D805" s="135" t="s">
        <v>532</v>
      </c>
      <c r="E805" s="43">
        <f>VLOOKUP(C805,Belimo!$A:$B,2,FALSE)</f>
        <v>449</v>
      </c>
      <c r="F805" s="43">
        <f>VLOOKUP("R665R",Belimo!A:B,2,FALSE)</f>
        <v>742</v>
      </c>
      <c r="G805" s="24">
        <f t="shared" si="80"/>
        <v>1191</v>
      </c>
      <c r="H805" s="22">
        <f t="shared" si="79"/>
        <v>96447.180000000008</v>
      </c>
    </row>
    <row r="806" spans="1:8" ht="30" x14ac:dyDescent="0.3">
      <c r="A806" s="291"/>
      <c r="B806" s="317"/>
      <c r="C806" s="137" t="s">
        <v>1821</v>
      </c>
      <c r="D806" s="134" t="s">
        <v>533</v>
      </c>
      <c r="E806" s="43">
        <f>VLOOKUP(C806,Belimo!$A:$B,2,FALSE)</f>
        <v>449</v>
      </c>
      <c r="F806" s="43">
        <f>VLOOKUP("R665R",Belimo!A:B,2,FALSE)</f>
        <v>742</v>
      </c>
      <c r="G806" s="24">
        <f t="shared" si="80"/>
        <v>1191</v>
      </c>
      <c r="H806" s="22">
        <f t="shared" si="79"/>
        <v>96447.180000000008</v>
      </c>
    </row>
    <row r="807" spans="1:8" ht="18" x14ac:dyDescent="0.3">
      <c r="A807" s="412" t="s">
        <v>1004</v>
      </c>
      <c r="B807" s="413"/>
      <c r="C807" s="413"/>
      <c r="D807" s="413"/>
      <c r="E807" s="413"/>
      <c r="F807" s="413"/>
      <c r="G807" s="413"/>
      <c r="H807" s="414"/>
    </row>
    <row r="808" spans="1:8" x14ac:dyDescent="0.3">
      <c r="A808" s="290" t="s">
        <v>596</v>
      </c>
      <c r="B808" s="317">
        <v>100</v>
      </c>
      <c r="C808" s="136" t="s">
        <v>364</v>
      </c>
      <c r="D808" s="29" t="s">
        <v>241</v>
      </c>
      <c r="E808" s="43">
        <f>VLOOKUP(C808,Belimo!$A:$B,2,FALSE)</f>
        <v>220</v>
      </c>
      <c r="F808" s="43">
        <f>VLOOKUP("R6080W100-S8",Belimo!A:B,2,FALSE)</f>
        <v>1011</v>
      </c>
      <c r="G808" s="24">
        <f t="shared" ref="G808:G815" si="81">E808+F808</f>
        <v>1231</v>
      </c>
      <c r="H808" s="22">
        <f t="shared" si="79"/>
        <v>99686.38</v>
      </c>
    </row>
    <row r="809" spans="1:8" x14ac:dyDescent="0.3">
      <c r="A809" s="290"/>
      <c r="B809" s="317"/>
      <c r="C809" s="129" t="s">
        <v>363</v>
      </c>
      <c r="D809" s="29" t="s">
        <v>252</v>
      </c>
      <c r="E809" s="43">
        <f>VLOOKUP(C809,Belimo!$A:$B,2,FALSE)</f>
        <v>220</v>
      </c>
      <c r="F809" s="43">
        <f>VLOOKUP("R6080W100-S8",Belimo!A:B,2,FALSE)</f>
        <v>1011</v>
      </c>
      <c r="G809" s="24">
        <f t="shared" si="81"/>
        <v>1231</v>
      </c>
      <c r="H809" s="22">
        <f t="shared" si="79"/>
        <v>99686.38</v>
      </c>
    </row>
    <row r="810" spans="1:8" x14ac:dyDescent="0.3">
      <c r="A810" s="290"/>
      <c r="B810" s="317"/>
      <c r="C810" s="136" t="s">
        <v>369</v>
      </c>
      <c r="D810" s="29" t="s">
        <v>202</v>
      </c>
      <c r="E810" s="43">
        <f>VLOOKUP(C810,Belimo!$A:$B,2,FALSE)</f>
        <v>297</v>
      </c>
      <c r="F810" s="43">
        <f>VLOOKUP("R6080W100-S8",Belimo!A:B,2,FALSE)</f>
        <v>1011</v>
      </c>
      <c r="G810" s="24">
        <f t="shared" si="81"/>
        <v>1308</v>
      </c>
      <c r="H810" s="22">
        <f t="shared" si="79"/>
        <v>105921.84000000001</v>
      </c>
    </row>
    <row r="811" spans="1:8" x14ac:dyDescent="0.3">
      <c r="A811" s="290"/>
      <c r="B811" s="317"/>
      <c r="C811" s="136" t="s">
        <v>1444</v>
      </c>
      <c r="D811" s="29" t="s">
        <v>1443</v>
      </c>
      <c r="E811" s="43">
        <f>VLOOKUP(C811,Belimo!$A:$B,2,FALSE)</f>
        <v>333</v>
      </c>
      <c r="F811" s="43">
        <f>VLOOKUP("R6080W100-S8",Belimo!A:B,2,FALSE)</f>
        <v>1011</v>
      </c>
      <c r="G811" s="24">
        <f t="shared" si="81"/>
        <v>1344</v>
      </c>
      <c r="H811" s="22">
        <f t="shared" si="79"/>
        <v>108837.12000000001</v>
      </c>
    </row>
    <row r="812" spans="1:8" ht="30" x14ac:dyDescent="0.3">
      <c r="A812" s="290"/>
      <c r="B812" s="317"/>
      <c r="C812" s="136" t="s">
        <v>370</v>
      </c>
      <c r="D812" s="29" t="s">
        <v>919</v>
      </c>
      <c r="E812" s="43">
        <f>VLOOKUP(C812,Belimo!$A:$B,2,FALSE)</f>
        <v>432</v>
      </c>
      <c r="F812" s="43">
        <f>VLOOKUP("R6080W100-S8",Belimo!A:B,2,FALSE)</f>
        <v>1011</v>
      </c>
      <c r="G812" s="24">
        <f t="shared" si="81"/>
        <v>1443</v>
      </c>
      <c r="H812" s="22">
        <f t="shared" si="79"/>
        <v>116854.14</v>
      </c>
    </row>
    <row r="813" spans="1:8" ht="30" x14ac:dyDescent="0.3">
      <c r="A813" s="290"/>
      <c r="B813" s="317"/>
      <c r="C813" s="136" t="s">
        <v>1823</v>
      </c>
      <c r="D813" s="29" t="s">
        <v>920</v>
      </c>
      <c r="E813" s="43">
        <f>VLOOKUP(C813,Belimo!$A:$B,2,FALSE)</f>
        <v>432</v>
      </c>
      <c r="F813" s="43">
        <f>VLOOKUP("R6080W100-S8",Belimo!A:B,2,FALSE)</f>
        <v>1011</v>
      </c>
      <c r="G813" s="24">
        <f t="shared" si="81"/>
        <v>1443</v>
      </c>
      <c r="H813" s="22">
        <f t="shared" si="79"/>
        <v>116854.14</v>
      </c>
    </row>
    <row r="814" spans="1:8" ht="30" x14ac:dyDescent="0.3">
      <c r="A814" s="290"/>
      <c r="B814" s="317"/>
      <c r="C814" s="136" t="s">
        <v>242</v>
      </c>
      <c r="D814" s="29" t="s">
        <v>243</v>
      </c>
      <c r="E814" s="43">
        <f>VLOOKUP(C814,Belimo!$A:$B,2,FALSE)</f>
        <v>476</v>
      </c>
      <c r="F814" s="43">
        <f>VLOOKUP("R6080W100-S8",Belimo!A:B,2,FALSE)</f>
        <v>1011</v>
      </c>
      <c r="G814" s="24">
        <f t="shared" si="81"/>
        <v>1487</v>
      </c>
      <c r="H814" s="22">
        <f t="shared" si="79"/>
        <v>120417.26000000001</v>
      </c>
    </row>
    <row r="815" spans="1:8" ht="30" x14ac:dyDescent="0.3">
      <c r="A815" s="290"/>
      <c r="B815" s="317"/>
      <c r="C815" s="136" t="s">
        <v>1825</v>
      </c>
      <c r="D815" s="29" t="s">
        <v>244</v>
      </c>
      <c r="E815" s="43">
        <f>VLOOKUP(C815,Belimo!$A:$B,2,FALSE)</f>
        <v>476</v>
      </c>
      <c r="F815" s="43">
        <f>VLOOKUP("R6080W100-S8",Belimo!A:B,2,FALSE)</f>
        <v>1011</v>
      </c>
      <c r="G815" s="24">
        <f t="shared" si="81"/>
        <v>1487</v>
      </c>
      <c r="H815" s="22">
        <f t="shared" si="79"/>
        <v>120417.26000000001</v>
      </c>
    </row>
    <row r="816" spans="1:8" ht="18" x14ac:dyDescent="0.3">
      <c r="A816" s="412" t="s">
        <v>1005</v>
      </c>
      <c r="B816" s="413"/>
      <c r="C816" s="413"/>
      <c r="D816" s="413"/>
      <c r="E816" s="413"/>
      <c r="F816" s="413"/>
      <c r="G816" s="413"/>
      <c r="H816" s="414"/>
    </row>
    <row r="817" spans="1:8" x14ac:dyDescent="0.3">
      <c r="A817" s="291" t="s">
        <v>552</v>
      </c>
      <c r="B817" s="317">
        <v>160</v>
      </c>
      <c r="C817" s="137" t="s">
        <v>364</v>
      </c>
      <c r="D817" s="135" t="s">
        <v>246</v>
      </c>
      <c r="E817" s="43">
        <f>VLOOKUP(C817,Belimo!$A:$B,2,FALSE)</f>
        <v>220</v>
      </c>
      <c r="F817" s="43">
        <f>VLOOKUP("R680R",Belimo!A:B,2,FALSE)</f>
        <v>1063</v>
      </c>
      <c r="G817" s="24">
        <f t="shared" ref="G817:G828" si="82">E817+F817</f>
        <v>1283</v>
      </c>
      <c r="H817" s="22">
        <f t="shared" si="79"/>
        <v>103897.34000000001</v>
      </c>
    </row>
    <row r="818" spans="1:8" x14ac:dyDescent="0.3">
      <c r="A818" s="291"/>
      <c r="B818" s="317"/>
      <c r="C818" s="132" t="s">
        <v>363</v>
      </c>
      <c r="D818" s="135" t="s">
        <v>245</v>
      </c>
      <c r="E818" s="43">
        <f>VLOOKUP(C818,Belimo!$A:$B,2,FALSE)</f>
        <v>220</v>
      </c>
      <c r="F818" s="43">
        <f>VLOOKUP("R680R",Belimo!A:B,2,FALSE)</f>
        <v>1063</v>
      </c>
      <c r="G818" s="24">
        <f t="shared" si="82"/>
        <v>1283</v>
      </c>
      <c r="H818" s="22">
        <f t="shared" si="79"/>
        <v>103897.34000000001</v>
      </c>
    </row>
    <row r="819" spans="1:8" x14ac:dyDescent="0.3">
      <c r="A819" s="291"/>
      <c r="B819" s="317"/>
      <c r="C819" s="137" t="s">
        <v>367</v>
      </c>
      <c r="D819" s="135" t="s">
        <v>43</v>
      </c>
      <c r="E819" s="43">
        <f>VLOOKUP(C819,Belimo!$A:$B,2,FALSE)</f>
        <v>264</v>
      </c>
      <c r="F819" s="43">
        <f>VLOOKUP("R680R",Belimo!A:B,2,FALSE)</f>
        <v>1063</v>
      </c>
      <c r="G819" s="24">
        <f t="shared" si="82"/>
        <v>1327</v>
      </c>
      <c r="H819" s="22">
        <f t="shared" si="79"/>
        <v>107460.46</v>
      </c>
    </row>
    <row r="820" spans="1:8" x14ac:dyDescent="0.3">
      <c r="A820" s="291"/>
      <c r="B820" s="317"/>
      <c r="C820" s="137" t="s">
        <v>365</v>
      </c>
      <c r="D820" s="135" t="s">
        <v>247</v>
      </c>
      <c r="E820" s="43">
        <f>VLOOKUP(C820,Belimo!$A:$B,2,FALSE)</f>
        <v>264</v>
      </c>
      <c r="F820" s="43">
        <f>VLOOKUP("R680R",Belimo!A:B,2,FALSE)</f>
        <v>1063</v>
      </c>
      <c r="G820" s="24">
        <f t="shared" si="82"/>
        <v>1327</v>
      </c>
      <c r="H820" s="22">
        <f t="shared" si="79"/>
        <v>107460.46</v>
      </c>
    </row>
    <row r="821" spans="1:8" x14ac:dyDescent="0.3">
      <c r="A821" s="291"/>
      <c r="B821" s="317"/>
      <c r="C821" s="137" t="s">
        <v>44</v>
      </c>
      <c r="D821" s="135" t="s">
        <v>45</v>
      </c>
      <c r="E821" s="43">
        <f>VLOOKUP(C821,Belimo!$A:$B,2,FALSE)</f>
        <v>428</v>
      </c>
      <c r="F821" s="43">
        <f>VLOOKUP("R680R",Belimo!A:B,2,FALSE)</f>
        <v>1063</v>
      </c>
      <c r="G821" s="24">
        <f t="shared" si="82"/>
        <v>1491</v>
      </c>
      <c r="H821" s="22">
        <f t="shared" si="79"/>
        <v>120741.18000000001</v>
      </c>
    </row>
    <row r="822" spans="1:8" x14ac:dyDescent="0.3">
      <c r="A822" s="291"/>
      <c r="B822" s="317"/>
      <c r="C822" s="137" t="s">
        <v>1818</v>
      </c>
      <c r="D822" s="135" t="s">
        <v>46</v>
      </c>
      <c r="E822" s="43">
        <f>VLOOKUP(C822,Belimo!$A:$B,2,FALSE)</f>
        <v>428</v>
      </c>
      <c r="F822" s="43">
        <f>VLOOKUP("R680R",Belimo!A:B,2,FALSE)</f>
        <v>1063</v>
      </c>
      <c r="G822" s="24">
        <f t="shared" si="82"/>
        <v>1491</v>
      </c>
      <c r="H822" s="22">
        <f t="shared" si="79"/>
        <v>120741.18000000001</v>
      </c>
    </row>
    <row r="823" spans="1:8" x14ac:dyDescent="0.3">
      <c r="A823" s="291"/>
      <c r="B823" s="317"/>
      <c r="C823" s="137" t="s">
        <v>530</v>
      </c>
      <c r="D823" s="135" t="s">
        <v>923</v>
      </c>
      <c r="E823" s="43">
        <f>VLOOKUP(C823,Belimo!$A:$B,2,FALSE)</f>
        <v>398</v>
      </c>
      <c r="F823" s="43">
        <f>VLOOKUP("R680R",Belimo!A:B,2,FALSE)</f>
        <v>1063</v>
      </c>
      <c r="G823" s="24">
        <f t="shared" si="82"/>
        <v>1461</v>
      </c>
      <c r="H823" s="22">
        <f t="shared" si="79"/>
        <v>118311.78</v>
      </c>
    </row>
    <row r="824" spans="1:8" x14ac:dyDescent="0.3">
      <c r="A824" s="291"/>
      <c r="B824" s="317"/>
      <c r="C824" s="137" t="s">
        <v>1820</v>
      </c>
      <c r="D824" s="135" t="s">
        <v>924</v>
      </c>
      <c r="E824" s="43">
        <f>VLOOKUP(C824,Belimo!$A:$B,2,FALSE)</f>
        <v>398</v>
      </c>
      <c r="F824" s="43">
        <f>VLOOKUP("R680R",Belimo!A:B,2,FALSE)</f>
        <v>1063</v>
      </c>
      <c r="G824" s="24">
        <f t="shared" si="82"/>
        <v>1461</v>
      </c>
      <c r="H824" s="22">
        <f t="shared" si="79"/>
        <v>118311.78</v>
      </c>
    </row>
    <row r="825" spans="1:8" ht="30" x14ac:dyDescent="0.3">
      <c r="A825" s="291"/>
      <c r="B825" s="317"/>
      <c r="C825" s="137" t="s">
        <v>47</v>
      </c>
      <c r="D825" s="135" t="s">
        <v>921</v>
      </c>
      <c r="E825" s="43">
        <f>VLOOKUP(C825,Belimo!$A:$B,2,FALSE)</f>
        <v>487</v>
      </c>
      <c r="F825" s="43">
        <f>VLOOKUP("R680R",Belimo!A:B,2,FALSE)</f>
        <v>1063</v>
      </c>
      <c r="G825" s="24">
        <f t="shared" si="82"/>
        <v>1550</v>
      </c>
      <c r="H825" s="22">
        <f t="shared" si="79"/>
        <v>125519</v>
      </c>
    </row>
    <row r="826" spans="1:8" ht="30" x14ac:dyDescent="0.3">
      <c r="A826" s="291"/>
      <c r="B826" s="317"/>
      <c r="C826" s="137" t="s">
        <v>1819</v>
      </c>
      <c r="D826" s="135" t="s">
        <v>922</v>
      </c>
      <c r="E826" s="43">
        <f>VLOOKUP(C826,Belimo!$A:$B,2,FALSE)</f>
        <v>487</v>
      </c>
      <c r="F826" s="43">
        <f>VLOOKUP("R680R",Belimo!A:B,2,FALSE)</f>
        <v>1063</v>
      </c>
      <c r="G826" s="24">
        <f t="shared" si="82"/>
        <v>1550</v>
      </c>
      <c r="H826" s="22">
        <f t="shared" si="79"/>
        <v>125519</v>
      </c>
    </row>
    <row r="827" spans="1:8" ht="30" x14ac:dyDescent="0.3">
      <c r="A827" s="291"/>
      <c r="B827" s="317"/>
      <c r="C827" s="137" t="s">
        <v>531</v>
      </c>
      <c r="D827" s="135" t="s">
        <v>532</v>
      </c>
      <c r="E827" s="43">
        <f>VLOOKUP(C827,Belimo!$A:$B,2,FALSE)</f>
        <v>449</v>
      </c>
      <c r="F827" s="43">
        <f>VLOOKUP("R680R",Belimo!A:B,2,FALSE)</f>
        <v>1063</v>
      </c>
      <c r="G827" s="24">
        <f t="shared" si="82"/>
        <v>1512</v>
      </c>
      <c r="H827" s="22">
        <f t="shared" si="79"/>
        <v>122441.76000000001</v>
      </c>
    </row>
    <row r="828" spans="1:8" ht="30" x14ac:dyDescent="0.3">
      <c r="A828" s="291"/>
      <c r="B828" s="317"/>
      <c r="C828" s="137" t="s">
        <v>1821</v>
      </c>
      <c r="D828" s="134" t="s">
        <v>533</v>
      </c>
      <c r="E828" s="43">
        <f>VLOOKUP(C828,Belimo!$A:$B,2,FALSE)</f>
        <v>449</v>
      </c>
      <c r="F828" s="43">
        <f>VLOOKUP("R680R",Belimo!A:B,2,FALSE)</f>
        <v>1063</v>
      </c>
      <c r="G828" s="24">
        <f t="shared" si="82"/>
        <v>1512</v>
      </c>
      <c r="H828" s="22">
        <f t="shared" si="79"/>
        <v>122441.76000000001</v>
      </c>
    </row>
    <row r="829" spans="1:8" ht="18" x14ac:dyDescent="0.3">
      <c r="A829" s="412" t="s">
        <v>1006</v>
      </c>
      <c r="B829" s="413"/>
      <c r="C829" s="413"/>
      <c r="D829" s="413"/>
      <c r="E829" s="413"/>
      <c r="F829" s="413"/>
      <c r="G829" s="413"/>
      <c r="H829" s="414"/>
    </row>
    <row r="830" spans="1:8" x14ac:dyDescent="0.3">
      <c r="A830" s="291" t="s">
        <v>6</v>
      </c>
      <c r="B830" s="317">
        <v>160</v>
      </c>
      <c r="C830" s="23" t="s">
        <v>55</v>
      </c>
      <c r="D830" s="29" t="s">
        <v>554</v>
      </c>
      <c r="E830" s="43">
        <f>VLOOKUP(C830,Belimo!$A:$B,2,FALSE)</f>
        <v>415</v>
      </c>
      <c r="F830" s="43">
        <f>VLOOKUP("R6100W160-S8",Belimo!A:B,2,FALSE)</f>
        <v>1624</v>
      </c>
      <c r="G830" s="24">
        <f>E830+F830</f>
        <v>2039</v>
      </c>
      <c r="H830" s="22">
        <f t="shared" si="79"/>
        <v>165118.22</v>
      </c>
    </row>
    <row r="831" spans="1:8" x14ac:dyDescent="0.3">
      <c r="A831" s="291"/>
      <c r="B831" s="317"/>
      <c r="C831" s="23" t="s">
        <v>54</v>
      </c>
      <c r="D831" s="29" t="s">
        <v>553</v>
      </c>
      <c r="E831" s="43">
        <f>VLOOKUP(C831,Belimo!$A:$B,2,FALSE)</f>
        <v>415</v>
      </c>
      <c r="F831" s="43">
        <f>VLOOKUP("R6100W160-S8",Belimo!A:B,2,FALSE)</f>
        <v>1624</v>
      </c>
      <c r="G831" s="24">
        <f>E831+F831</f>
        <v>2039</v>
      </c>
      <c r="H831" s="22">
        <f t="shared" si="79"/>
        <v>165118.22</v>
      </c>
    </row>
    <row r="832" spans="1:8" x14ac:dyDescent="0.3">
      <c r="A832" s="291"/>
      <c r="B832" s="317"/>
      <c r="C832" s="23" t="s">
        <v>555</v>
      </c>
      <c r="D832" s="29" t="s">
        <v>556</v>
      </c>
      <c r="E832" s="43">
        <f>VLOOKUP(C832,Belimo!$A:$B,2,FALSE)</f>
        <v>503</v>
      </c>
      <c r="F832" s="43">
        <f>VLOOKUP("R6100W160-S8",Belimo!A:B,2,FALSE)</f>
        <v>1624</v>
      </c>
      <c r="G832" s="24">
        <f>E832+F832</f>
        <v>2127</v>
      </c>
      <c r="H832" s="22">
        <f t="shared" si="79"/>
        <v>172244.46000000002</v>
      </c>
    </row>
    <row r="833" spans="1:8" ht="30" x14ac:dyDescent="0.3">
      <c r="A833" s="291"/>
      <c r="B833" s="317"/>
      <c r="C833" s="23" t="s">
        <v>557</v>
      </c>
      <c r="D833" s="29" t="s">
        <v>265</v>
      </c>
      <c r="E833" s="43">
        <f>VLOOKUP(C833,Belimo!$A:$B,2,FALSE)</f>
        <v>752</v>
      </c>
      <c r="F833" s="43">
        <f>VLOOKUP("R6100W160-S8",Belimo!A:B,2,FALSE)</f>
        <v>1624</v>
      </c>
      <c r="G833" s="24">
        <f>E833+F833</f>
        <v>2376</v>
      </c>
      <c r="H833" s="22">
        <f t="shared" si="79"/>
        <v>192408.48</v>
      </c>
    </row>
    <row r="834" spans="1:8" ht="30" x14ac:dyDescent="0.3">
      <c r="A834" s="291"/>
      <c r="B834" s="317"/>
      <c r="C834" s="23" t="s">
        <v>410</v>
      </c>
      <c r="D834" s="29" t="s">
        <v>1445</v>
      </c>
      <c r="E834" s="43">
        <f>VLOOKUP(C834,Belimo!$A:$B,2,FALSE)</f>
        <v>824</v>
      </c>
      <c r="F834" s="43">
        <f>VLOOKUP("R6100W160-S8",Belimo!A:B,2,FALSE)</f>
        <v>1624</v>
      </c>
      <c r="G834" s="24">
        <f>E834+F834</f>
        <v>2448</v>
      </c>
      <c r="H834" s="22">
        <f t="shared" si="79"/>
        <v>198239.04</v>
      </c>
    </row>
    <row r="835" spans="1:8" ht="18" x14ac:dyDescent="0.3">
      <c r="A835" s="412" t="s">
        <v>1007</v>
      </c>
      <c r="B835" s="413"/>
      <c r="C835" s="413"/>
      <c r="D835" s="413"/>
      <c r="E835" s="413"/>
      <c r="F835" s="413"/>
      <c r="G835" s="413"/>
      <c r="H835" s="414"/>
    </row>
    <row r="836" spans="1:8" x14ac:dyDescent="0.3">
      <c r="A836" s="291" t="s">
        <v>7</v>
      </c>
      <c r="B836" s="317">
        <v>250</v>
      </c>
      <c r="C836" s="136" t="s">
        <v>55</v>
      </c>
      <c r="D836" s="29" t="s">
        <v>554</v>
      </c>
      <c r="E836" s="43">
        <f>VLOOKUP(C836,Belimo!$A:$B,2,FALSE)</f>
        <v>415</v>
      </c>
      <c r="F836" s="43">
        <f>VLOOKUP("R6125W250-S8",Belimo!A:B,2,FALSE)</f>
        <v>2702</v>
      </c>
      <c r="G836" s="24">
        <f>E836+F836</f>
        <v>3117</v>
      </c>
      <c r="H836" s="22">
        <f t="shared" si="79"/>
        <v>252414.66</v>
      </c>
    </row>
    <row r="837" spans="1:8" x14ac:dyDescent="0.3">
      <c r="A837" s="291"/>
      <c r="B837" s="317"/>
      <c r="C837" s="136" t="s">
        <v>54</v>
      </c>
      <c r="D837" s="29" t="s">
        <v>553</v>
      </c>
      <c r="E837" s="43">
        <f>VLOOKUP(C837,Belimo!$A:$B,2,FALSE)</f>
        <v>415</v>
      </c>
      <c r="F837" s="43">
        <f>VLOOKUP("R6125W250-S8",Belimo!A:B,2,FALSE)</f>
        <v>2702</v>
      </c>
      <c r="G837" s="24">
        <f>E837+F837</f>
        <v>3117</v>
      </c>
      <c r="H837" s="22">
        <f t="shared" si="79"/>
        <v>252414.66</v>
      </c>
    </row>
    <row r="838" spans="1:8" x14ac:dyDescent="0.3">
      <c r="A838" s="291"/>
      <c r="B838" s="317"/>
      <c r="C838" s="136" t="s">
        <v>555</v>
      </c>
      <c r="D838" s="29" t="s">
        <v>556</v>
      </c>
      <c r="E838" s="43">
        <f>VLOOKUP(C838,Belimo!$A:$B,2,FALSE)</f>
        <v>503</v>
      </c>
      <c r="F838" s="43">
        <f>VLOOKUP("R6125W250-S8",Belimo!A:B,2,FALSE)</f>
        <v>2702</v>
      </c>
      <c r="G838" s="24">
        <f>E838+F838</f>
        <v>3205</v>
      </c>
      <c r="H838" s="22">
        <f t="shared" si="79"/>
        <v>259540.90000000002</v>
      </c>
    </row>
    <row r="839" spans="1:8" ht="30" x14ac:dyDescent="0.3">
      <c r="A839" s="291"/>
      <c r="B839" s="317"/>
      <c r="C839" s="136" t="s">
        <v>557</v>
      </c>
      <c r="D839" s="29" t="s">
        <v>265</v>
      </c>
      <c r="E839" s="43">
        <f>VLOOKUP(C839,Belimo!$A:$B,2,FALSE)</f>
        <v>752</v>
      </c>
      <c r="F839" s="43">
        <f>VLOOKUP("R6125W250-S8",Belimo!A:B,2,FALSE)</f>
        <v>2702</v>
      </c>
      <c r="G839" s="24">
        <f>E839+F839</f>
        <v>3454</v>
      </c>
      <c r="H839" s="22">
        <f t="shared" si="79"/>
        <v>279704.92000000004</v>
      </c>
    </row>
    <row r="840" spans="1:8" ht="30" x14ac:dyDescent="0.3">
      <c r="A840" s="291"/>
      <c r="B840" s="317"/>
      <c r="C840" s="136" t="s">
        <v>410</v>
      </c>
      <c r="D840" s="29" t="s">
        <v>1445</v>
      </c>
      <c r="E840" s="43">
        <f>VLOOKUP(C840,Belimo!$A:$B,2,FALSE)</f>
        <v>824</v>
      </c>
      <c r="F840" s="43">
        <f>VLOOKUP("R6125W250-S8",Belimo!A:B,2,FALSE)</f>
        <v>2702</v>
      </c>
      <c r="G840" s="24">
        <f>E840+F840</f>
        <v>3526</v>
      </c>
      <c r="H840" s="22">
        <f t="shared" si="79"/>
        <v>285535.48000000004</v>
      </c>
    </row>
    <row r="841" spans="1:8" ht="18" x14ac:dyDescent="0.3">
      <c r="A841" s="412" t="s">
        <v>1008</v>
      </c>
      <c r="B841" s="413"/>
      <c r="C841" s="413"/>
      <c r="D841" s="413"/>
      <c r="E841" s="413"/>
      <c r="F841" s="413"/>
      <c r="G841" s="413"/>
      <c r="H841" s="414"/>
    </row>
    <row r="842" spans="1:8" x14ac:dyDescent="0.3">
      <c r="A842" s="291" t="s">
        <v>8</v>
      </c>
      <c r="B842" s="317">
        <v>320</v>
      </c>
      <c r="C842" s="136" t="s">
        <v>55</v>
      </c>
      <c r="D842" s="29" t="s">
        <v>554</v>
      </c>
      <c r="E842" s="43">
        <f>VLOOKUP(C842,Belimo!$A:$B,2,FALSE)</f>
        <v>415</v>
      </c>
      <c r="F842" s="43">
        <f>VLOOKUP("R6150W320-S8",Belimo!A:B,2,FALSE)</f>
        <v>3326</v>
      </c>
      <c r="G842" s="24">
        <f>E842+F842</f>
        <v>3741</v>
      </c>
      <c r="H842" s="22">
        <f t="shared" si="79"/>
        <v>302946.18</v>
      </c>
    </row>
    <row r="843" spans="1:8" x14ac:dyDescent="0.3">
      <c r="A843" s="291"/>
      <c r="B843" s="317"/>
      <c r="C843" s="136" t="s">
        <v>54</v>
      </c>
      <c r="D843" s="29" t="s">
        <v>553</v>
      </c>
      <c r="E843" s="43">
        <f>VLOOKUP(C843,Belimo!$A:$B,2,FALSE)</f>
        <v>415</v>
      </c>
      <c r="F843" s="43">
        <f>VLOOKUP("R6150W320-S8",Belimo!A:B,2,FALSE)</f>
        <v>3326</v>
      </c>
      <c r="G843" s="24">
        <f>E843+F843</f>
        <v>3741</v>
      </c>
      <c r="H843" s="22">
        <f t="shared" si="79"/>
        <v>302946.18</v>
      </c>
    </row>
    <row r="844" spans="1:8" x14ac:dyDescent="0.3">
      <c r="A844" s="291"/>
      <c r="B844" s="317"/>
      <c r="C844" s="136" t="s">
        <v>555</v>
      </c>
      <c r="D844" s="29" t="s">
        <v>556</v>
      </c>
      <c r="E844" s="43">
        <f>VLOOKUP(C844,Belimo!$A:$B,2,FALSE)</f>
        <v>503</v>
      </c>
      <c r="F844" s="43">
        <f>VLOOKUP("R6150W320-S8",Belimo!A:B,2,FALSE)</f>
        <v>3326</v>
      </c>
      <c r="G844" s="24">
        <f>E844+F844</f>
        <v>3829</v>
      </c>
      <c r="H844" s="22">
        <f t="shared" si="79"/>
        <v>310072.42000000004</v>
      </c>
    </row>
    <row r="845" spans="1:8" ht="30" x14ac:dyDescent="0.3">
      <c r="A845" s="291"/>
      <c r="B845" s="317"/>
      <c r="C845" s="136" t="s">
        <v>410</v>
      </c>
      <c r="D845" s="29" t="s">
        <v>1445</v>
      </c>
      <c r="E845" s="43">
        <f>VLOOKUP(C845,Belimo!$A:$B,2,FALSE)</f>
        <v>824</v>
      </c>
      <c r="F845" s="43">
        <f>VLOOKUP("R6150W320-S8",Belimo!A:B,2,FALSE)</f>
        <v>3326</v>
      </c>
      <c r="G845" s="24">
        <f>E845+F845</f>
        <v>4150</v>
      </c>
      <c r="H845" s="22">
        <f t="shared" si="79"/>
        <v>336067</v>
      </c>
    </row>
    <row r="846" spans="1:8" ht="51.75" customHeight="1" x14ac:dyDescent="0.3">
      <c r="A846" s="299" t="s">
        <v>1548</v>
      </c>
      <c r="B846" s="300"/>
      <c r="C846" s="300"/>
      <c r="D846" s="300"/>
      <c r="E846" s="300"/>
      <c r="F846" s="300"/>
      <c r="G846" s="300"/>
      <c r="H846" s="318"/>
    </row>
    <row r="847" spans="1:8" ht="15" customHeight="1" x14ac:dyDescent="0.3">
      <c r="A847" s="412" t="s">
        <v>990</v>
      </c>
      <c r="B847" s="413"/>
      <c r="C847" s="413"/>
      <c r="D847" s="413"/>
      <c r="E847" s="413"/>
      <c r="F847" s="413"/>
      <c r="G847" s="413"/>
      <c r="H847" s="414"/>
    </row>
    <row r="848" spans="1:8" ht="15" customHeight="1" x14ac:dyDescent="0.3">
      <c r="A848" s="415" t="s">
        <v>1549</v>
      </c>
      <c r="B848" s="418" t="s">
        <v>1550</v>
      </c>
      <c r="C848" s="136" t="s">
        <v>597</v>
      </c>
      <c r="D848" s="29" t="s">
        <v>951</v>
      </c>
      <c r="E848" s="43">
        <f>VLOOKUP(C848,Belimo!$A:$B,2,FALSE)</f>
        <v>141</v>
      </c>
      <c r="F848" s="43">
        <f>VLOOKUP("R7015R1p6-B1",Belimo!A:B,2,FALSE)</f>
        <v>376</v>
      </c>
      <c r="G848" s="24">
        <f t="shared" ref="G848:G858" si="83">E848+F848</f>
        <v>517</v>
      </c>
      <c r="H848" s="22">
        <f t="shared" ref="H848:H909" si="84">$G$7*G848</f>
        <v>41866.660000000003</v>
      </c>
    </row>
    <row r="849" spans="1:8" ht="16.5" x14ac:dyDescent="0.3">
      <c r="A849" s="416"/>
      <c r="B849" s="419"/>
      <c r="C849" s="136" t="s">
        <v>598</v>
      </c>
      <c r="D849" s="29" t="s">
        <v>952</v>
      </c>
      <c r="E849" s="43">
        <f>VLOOKUP(C849,Belimo!$A:$B,2,FALSE)</f>
        <v>135</v>
      </c>
      <c r="F849" s="43">
        <f>VLOOKUP("R7015R1p6-B1",Belimo!A:B,2,FALSE)</f>
        <v>376</v>
      </c>
      <c r="G849" s="24">
        <f t="shared" si="83"/>
        <v>511</v>
      </c>
      <c r="H849" s="22">
        <f t="shared" si="84"/>
        <v>41380.78</v>
      </c>
    </row>
    <row r="850" spans="1:8" ht="16.5" x14ac:dyDescent="0.3">
      <c r="A850" s="417"/>
      <c r="B850" s="417"/>
      <c r="C850" s="136" t="s">
        <v>639</v>
      </c>
      <c r="D850" s="29" t="s">
        <v>950</v>
      </c>
      <c r="E850" s="43">
        <f>VLOOKUP(C850,Belimo!$A:$B,2,FALSE)</f>
        <v>180</v>
      </c>
      <c r="F850" s="43">
        <f>VLOOKUP("R7015R1p6-B1",Belimo!A:B,2,FALSE)</f>
        <v>376</v>
      </c>
      <c r="G850" s="24">
        <f t="shared" si="83"/>
        <v>556</v>
      </c>
      <c r="H850" s="22">
        <f t="shared" si="84"/>
        <v>45024.880000000005</v>
      </c>
    </row>
    <row r="851" spans="1:8" x14ac:dyDescent="0.3">
      <c r="A851" s="417"/>
      <c r="B851" s="417"/>
      <c r="C851" s="136" t="s">
        <v>640</v>
      </c>
      <c r="D851" s="29" t="s">
        <v>641</v>
      </c>
      <c r="E851" s="43">
        <f>VLOOKUP(C851,Belimo!$A:$B,2,FALSE)</f>
        <v>162</v>
      </c>
      <c r="F851" s="43">
        <f>VLOOKUP("R7015R1p6-B1",Belimo!A:B,2,FALSE)</f>
        <v>376</v>
      </c>
      <c r="G851" s="24">
        <f t="shared" si="83"/>
        <v>538</v>
      </c>
      <c r="H851" s="22">
        <f t="shared" si="84"/>
        <v>43567.240000000005</v>
      </c>
    </row>
    <row r="852" spans="1:8" x14ac:dyDescent="0.3">
      <c r="A852" s="417"/>
      <c r="B852" s="417"/>
      <c r="C852" s="136" t="s">
        <v>643</v>
      </c>
      <c r="D852" s="29" t="s">
        <v>644</v>
      </c>
      <c r="E852" s="43">
        <f>VLOOKUP(C852,Belimo!$A:$B,2,FALSE)</f>
        <v>125</v>
      </c>
      <c r="F852" s="43">
        <f>VLOOKUP("R7015R1p6-B1",Belimo!A:B,2,FALSE)</f>
        <v>376</v>
      </c>
      <c r="G852" s="24">
        <f t="shared" si="83"/>
        <v>501</v>
      </c>
      <c r="H852" s="22">
        <f t="shared" si="84"/>
        <v>40570.980000000003</v>
      </c>
    </row>
    <row r="853" spans="1:8" x14ac:dyDescent="0.3">
      <c r="A853" s="417"/>
      <c r="B853" s="417"/>
      <c r="C853" s="136" t="s">
        <v>542</v>
      </c>
      <c r="D853" s="29" t="s">
        <v>646</v>
      </c>
      <c r="E853" s="43">
        <f>VLOOKUP(C853,Belimo!$A:$B,2,FALSE)</f>
        <v>125</v>
      </c>
      <c r="F853" s="43">
        <f>VLOOKUP("R7015R1p6-B1",Belimo!A:B,2,FALSE)</f>
        <v>376</v>
      </c>
      <c r="G853" s="24">
        <f t="shared" si="83"/>
        <v>501</v>
      </c>
      <c r="H853" s="22">
        <f t="shared" si="84"/>
        <v>40570.980000000003</v>
      </c>
    </row>
    <row r="854" spans="1:8" x14ac:dyDescent="0.3">
      <c r="A854" s="417"/>
      <c r="B854" s="417"/>
      <c r="C854" s="136" t="s">
        <v>467</v>
      </c>
      <c r="D854" s="29" t="s">
        <v>204</v>
      </c>
      <c r="E854" s="43">
        <f>VLOOKUP(C854,Belimo!$A:$B,2,FALSE)</f>
        <v>202</v>
      </c>
      <c r="F854" s="43">
        <f>VLOOKUP("R7015R1p6-B1",Belimo!A:B,2,FALSE)</f>
        <v>376</v>
      </c>
      <c r="G854" s="24">
        <f t="shared" si="83"/>
        <v>578</v>
      </c>
      <c r="H854" s="22">
        <f t="shared" si="84"/>
        <v>46806.44</v>
      </c>
    </row>
    <row r="855" spans="1:8" x14ac:dyDescent="0.3">
      <c r="A855" s="417"/>
      <c r="B855" s="417"/>
      <c r="C855" s="136" t="s">
        <v>468</v>
      </c>
      <c r="D855" s="29" t="s">
        <v>642</v>
      </c>
      <c r="E855" s="43">
        <f>VLOOKUP(C855,Belimo!$A:$B,2,FALSE)</f>
        <v>245</v>
      </c>
      <c r="F855" s="43">
        <f>VLOOKUP("R7015R1p6-B1",Belimo!A:B,2,FALSE)</f>
        <v>376</v>
      </c>
      <c r="G855" s="24">
        <f t="shared" si="83"/>
        <v>621</v>
      </c>
      <c r="H855" s="22">
        <f t="shared" si="84"/>
        <v>50288.58</v>
      </c>
    </row>
    <row r="856" spans="1:8" x14ac:dyDescent="0.3">
      <c r="A856" s="417"/>
      <c r="B856" s="417"/>
      <c r="C856" s="136" t="s">
        <v>231</v>
      </c>
      <c r="D856" s="29" t="s">
        <v>645</v>
      </c>
      <c r="E856" s="43">
        <f>VLOOKUP(C856,Belimo!$A:$B,2,FALSE)</f>
        <v>169</v>
      </c>
      <c r="F856" s="43">
        <f>VLOOKUP("R7015R1p6-B1",Belimo!A:B,2,FALSE)</f>
        <v>376</v>
      </c>
      <c r="G856" s="24">
        <f t="shared" si="83"/>
        <v>545</v>
      </c>
      <c r="H856" s="22">
        <f t="shared" si="84"/>
        <v>44134.1</v>
      </c>
    </row>
    <row r="857" spans="1:8" x14ac:dyDescent="0.3">
      <c r="A857" s="417"/>
      <c r="B857" s="417"/>
      <c r="C857" s="136" t="s">
        <v>232</v>
      </c>
      <c r="D857" s="29" t="s">
        <v>647</v>
      </c>
      <c r="E857" s="43">
        <f>VLOOKUP(C857,Belimo!$A:$B,2,FALSE)</f>
        <v>169</v>
      </c>
      <c r="F857" s="43">
        <f>VLOOKUP("R7015R1p6-B1",Belimo!A:B,2,FALSE)</f>
        <v>376</v>
      </c>
      <c r="G857" s="24">
        <f t="shared" si="83"/>
        <v>545</v>
      </c>
      <c r="H857" s="22">
        <f t="shared" si="84"/>
        <v>44134.1</v>
      </c>
    </row>
    <row r="858" spans="1:8" x14ac:dyDescent="0.3">
      <c r="A858" s="417"/>
      <c r="B858" s="417"/>
      <c r="C858" s="136" t="s">
        <v>648</v>
      </c>
      <c r="D858" s="29" t="s">
        <v>649</v>
      </c>
      <c r="E858" s="43">
        <f>VLOOKUP(C858,Belimo!$A:$B,2,FALSE)</f>
        <v>348</v>
      </c>
      <c r="F858" s="43">
        <f>VLOOKUP("R7015R1p6-B1",Belimo!A:B,2,FALSE)</f>
        <v>376</v>
      </c>
      <c r="G858" s="24">
        <f t="shared" si="83"/>
        <v>724</v>
      </c>
      <c r="H858" s="22">
        <f t="shared" si="84"/>
        <v>58629.520000000004</v>
      </c>
    </row>
    <row r="859" spans="1:8" ht="18" x14ac:dyDescent="0.3">
      <c r="A859" s="412" t="s">
        <v>991</v>
      </c>
      <c r="B859" s="413"/>
      <c r="C859" s="413"/>
      <c r="D859" s="413"/>
      <c r="E859" s="413"/>
      <c r="F859" s="413"/>
      <c r="G859" s="413"/>
      <c r="H859" s="414"/>
    </row>
    <row r="860" spans="1:8" ht="16.5" x14ac:dyDescent="0.3">
      <c r="A860" s="291" t="s">
        <v>20</v>
      </c>
      <c r="B860" s="317">
        <v>15</v>
      </c>
      <c r="C860" s="136" t="s">
        <v>597</v>
      </c>
      <c r="D860" s="29" t="s">
        <v>954</v>
      </c>
      <c r="E860" s="43">
        <f>VLOOKUP(C860,Belimo!$A:$B,2,FALSE)</f>
        <v>141</v>
      </c>
      <c r="F860" s="43">
        <f>VLOOKUP("R7015R-B1",Belimo!A:B,2,FALSE)</f>
        <v>362</v>
      </c>
      <c r="G860" s="24">
        <f t="shared" ref="G860:G869" si="85">E860+F860</f>
        <v>503</v>
      </c>
      <c r="H860" s="22">
        <f t="shared" si="84"/>
        <v>40732.94</v>
      </c>
    </row>
    <row r="861" spans="1:8" ht="16.5" x14ac:dyDescent="0.3">
      <c r="A861" s="291"/>
      <c r="B861" s="317"/>
      <c r="C861" s="136" t="s">
        <v>598</v>
      </c>
      <c r="D861" s="29" t="s">
        <v>955</v>
      </c>
      <c r="E861" s="43">
        <f>VLOOKUP(C861,Belimo!$A:$B,2,FALSE)</f>
        <v>135</v>
      </c>
      <c r="F861" s="43">
        <f>VLOOKUP("R7015R-B1",Belimo!A:B,2,FALSE)</f>
        <v>362</v>
      </c>
      <c r="G861" s="24">
        <f t="shared" si="85"/>
        <v>497</v>
      </c>
      <c r="H861" s="22">
        <f t="shared" si="84"/>
        <v>40247.060000000005</v>
      </c>
    </row>
    <row r="862" spans="1:8" x14ac:dyDescent="0.3">
      <c r="A862" s="291"/>
      <c r="B862" s="317"/>
      <c r="C862" s="136" t="s">
        <v>237</v>
      </c>
      <c r="D862" s="29" t="s">
        <v>238</v>
      </c>
      <c r="E862" s="43">
        <f>VLOOKUP(C862,Belimo!$A:$B,2,FALSE)</f>
        <v>153</v>
      </c>
      <c r="F862" s="43">
        <f>VLOOKUP("R7015R-B1",Belimo!A:B,2,FALSE)</f>
        <v>362</v>
      </c>
      <c r="G862" s="24">
        <f t="shared" si="85"/>
        <v>515</v>
      </c>
      <c r="H862" s="22">
        <f t="shared" si="84"/>
        <v>41704.700000000004</v>
      </c>
    </row>
    <row r="863" spans="1:8" x14ac:dyDescent="0.3">
      <c r="A863" s="291"/>
      <c r="B863" s="317"/>
      <c r="C863" s="136" t="s">
        <v>50</v>
      </c>
      <c r="D863" s="29" t="s">
        <v>51</v>
      </c>
      <c r="E863" s="43">
        <f>VLOOKUP(C863,Belimo!$A:$B,2,FALSE)</f>
        <v>153</v>
      </c>
      <c r="F863" s="43">
        <f>VLOOKUP("R7015R-B1",Belimo!A:B,2,FALSE)</f>
        <v>362</v>
      </c>
      <c r="G863" s="24">
        <f t="shared" si="85"/>
        <v>515</v>
      </c>
      <c r="H863" s="22">
        <f t="shared" si="84"/>
        <v>41704.700000000004</v>
      </c>
    </row>
    <row r="864" spans="1:8" x14ac:dyDescent="0.3">
      <c r="A864" s="291"/>
      <c r="B864" s="317"/>
      <c r="C864" s="136" t="s">
        <v>231</v>
      </c>
      <c r="D864" s="29" t="s">
        <v>650</v>
      </c>
      <c r="E864" s="43">
        <f>VLOOKUP(C864,Belimo!$A:$B,2,FALSE)</f>
        <v>169</v>
      </c>
      <c r="F864" s="43">
        <f>VLOOKUP("R7015R-B1",Belimo!A:B,2,FALSE)</f>
        <v>362</v>
      </c>
      <c r="G864" s="24">
        <f t="shared" si="85"/>
        <v>531</v>
      </c>
      <c r="H864" s="22">
        <f t="shared" si="84"/>
        <v>43000.380000000005</v>
      </c>
    </row>
    <row r="865" spans="1:8" x14ac:dyDescent="0.3">
      <c r="A865" s="291"/>
      <c r="B865" s="317"/>
      <c r="C865" s="136" t="s">
        <v>232</v>
      </c>
      <c r="D865" s="29" t="s">
        <v>651</v>
      </c>
      <c r="E865" s="43">
        <f>VLOOKUP(C865,Belimo!$A:$B,2,FALSE)</f>
        <v>169</v>
      </c>
      <c r="F865" s="43">
        <f>VLOOKUP("R7015R-B1",Belimo!A:B,2,FALSE)</f>
        <v>362</v>
      </c>
      <c r="G865" s="24">
        <f t="shared" si="85"/>
        <v>531</v>
      </c>
      <c r="H865" s="22">
        <f t="shared" si="84"/>
        <v>43000.380000000005</v>
      </c>
    </row>
    <row r="866" spans="1:8" x14ac:dyDescent="0.3">
      <c r="A866" s="291"/>
      <c r="B866" s="317"/>
      <c r="C866" s="136" t="s">
        <v>233</v>
      </c>
      <c r="D866" s="29" t="s">
        <v>652</v>
      </c>
      <c r="E866" s="43">
        <f>VLOOKUP(C866,Belimo!$A:$B,2,FALSE)</f>
        <v>289</v>
      </c>
      <c r="F866" s="43">
        <f>VLOOKUP("R7015R-B1",Belimo!A:B,2,FALSE)</f>
        <v>362</v>
      </c>
      <c r="G866" s="24">
        <f t="shared" si="85"/>
        <v>651</v>
      </c>
      <c r="H866" s="22">
        <f t="shared" si="84"/>
        <v>52717.98</v>
      </c>
    </row>
    <row r="867" spans="1:8" x14ac:dyDescent="0.3">
      <c r="A867" s="291"/>
      <c r="B867" s="317"/>
      <c r="C867" s="136" t="s">
        <v>235</v>
      </c>
      <c r="D867" s="29" t="s">
        <v>654</v>
      </c>
      <c r="E867" s="43">
        <f>VLOOKUP(C867,Belimo!$A:$B,2,FALSE)</f>
        <v>271</v>
      </c>
      <c r="F867" s="43">
        <f>VLOOKUP("R7015R-B1",Belimo!A:B,2,FALSE)</f>
        <v>362</v>
      </c>
      <c r="G867" s="24">
        <f t="shared" si="85"/>
        <v>633</v>
      </c>
      <c r="H867" s="22">
        <f t="shared" si="84"/>
        <v>51260.340000000004</v>
      </c>
    </row>
    <row r="868" spans="1:8" ht="30" x14ac:dyDescent="0.3">
      <c r="A868" s="291"/>
      <c r="B868" s="317"/>
      <c r="C868" s="136" t="s">
        <v>234</v>
      </c>
      <c r="D868" s="29" t="s">
        <v>653</v>
      </c>
      <c r="E868" s="43">
        <f>VLOOKUP(C868,Belimo!$A:$B,2,FALSE)</f>
        <v>321</v>
      </c>
      <c r="F868" s="43">
        <f>VLOOKUP("R7015R-B1",Belimo!A:B,2,FALSE)</f>
        <v>362</v>
      </c>
      <c r="G868" s="24">
        <f t="shared" si="85"/>
        <v>683</v>
      </c>
      <c r="H868" s="22">
        <f t="shared" si="84"/>
        <v>55309.340000000004</v>
      </c>
    </row>
    <row r="869" spans="1:8" ht="30" x14ac:dyDescent="0.3">
      <c r="A869" s="291"/>
      <c r="B869" s="317"/>
      <c r="C869" s="136" t="s">
        <v>236</v>
      </c>
      <c r="D869" s="29" t="s">
        <v>655</v>
      </c>
      <c r="E869" s="43">
        <f>VLOOKUP(C869,Belimo!$A:$B,2,FALSE)</f>
        <v>304</v>
      </c>
      <c r="F869" s="43">
        <f>VLOOKUP("R7015R-B1",Belimo!A:B,2,FALSE)</f>
        <v>362</v>
      </c>
      <c r="G869" s="24">
        <f t="shared" si="85"/>
        <v>666</v>
      </c>
      <c r="H869" s="22">
        <f t="shared" si="84"/>
        <v>53932.68</v>
      </c>
    </row>
    <row r="870" spans="1:8" ht="18" x14ac:dyDescent="0.3">
      <c r="A870" s="412" t="s">
        <v>1009</v>
      </c>
      <c r="B870" s="413"/>
      <c r="C870" s="413"/>
      <c r="D870" s="413"/>
      <c r="E870" s="413"/>
      <c r="F870" s="413"/>
      <c r="G870" s="413"/>
      <c r="H870" s="414"/>
    </row>
    <row r="871" spans="1:8" x14ac:dyDescent="0.3">
      <c r="A871" s="291" t="s">
        <v>21</v>
      </c>
      <c r="B871" s="317">
        <v>6.3</v>
      </c>
      <c r="C871" s="136" t="s">
        <v>237</v>
      </c>
      <c r="D871" s="29" t="s">
        <v>238</v>
      </c>
      <c r="E871" s="43">
        <f>VLOOKUP(C871,Belimo!$A:$B,2,FALSE)</f>
        <v>153</v>
      </c>
      <c r="F871" s="43">
        <f>VLOOKUP("R7020R6P3-B1",Belimo!A:B,2,FALSE)</f>
        <v>382</v>
      </c>
      <c r="G871" s="24">
        <f t="shared" ref="G871:G877" si="86">E871+F871</f>
        <v>535</v>
      </c>
      <c r="H871" s="22">
        <f t="shared" si="84"/>
        <v>43324.3</v>
      </c>
    </row>
    <row r="872" spans="1:8" x14ac:dyDescent="0.3">
      <c r="A872" s="291"/>
      <c r="B872" s="317"/>
      <c r="C872" s="136" t="s">
        <v>50</v>
      </c>
      <c r="D872" s="29" t="s">
        <v>51</v>
      </c>
      <c r="E872" s="43">
        <f>VLOOKUP(C872,Belimo!$A:$B,2,FALSE)</f>
        <v>153</v>
      </c>
      <c r="F872" s="43">
        <f>VLOOKUP("R7020R6P3-B1",Belimo!A:B,2,FALSE)</f>
        <v>382</v>
      </c>
      <c r="G872" s="24">
        <f t="shared" si="86"/>
        <v>535</v>
      </c>
      <c r="H872" s="22">
        <f t="shared" si="84"/>
        <v>43324.3</v>
      </c>
    </row>
    <row r="873" spans="1:8" x14ac:dyDescent="0.3">
      <c r="A873" s="291"/>
      <c r="B873" s="317"/>
      <c r="C873" s="136" t="s">
        <v>467</v>
      </c>
      <c r="D873" s="29" t="s">
        <v>204</v>
      </c>
      <c r="E873" s="43">
        <f>VLOOKUP(C873,Belimo!$A:$B,2,FALSE)</f>
        <v>202</v>
      </c>
      <c r="F873" s="43">
        <f>VLOOKUP("R7020R6P3-B1",Belimo!A:B,2,FALSE)</f>
        <v>382</v>
      </c>
      <c r="G873" s="24">
        <f t="shared" si="86"/>
        <v>584</v>
      </c>
      <c r="H873" s="22">
        <f t="shared" si="84"/>
        <v>47292.32</v>
      </c>
    </row>
    <row r="874" spans="1:8" x14ac:dyDescent="0.3">
      <c r="A874" s="291"/>
      <c r="B874" s="317"/>
      <c r="C874" s="137" t="s">
        <v>468</v>
      </c>
      <c r="D874" s="135" t="s">
        <v>642</v>
      </c>
      <c r="E874" s="43">
        <f>VLOOKUP(C874,Belimo!$A:$B,2,FALSE)</f>
        <v>245</v>
      </c>
      <c r="F874" s="43">
        <f>VLOOKUP("R7020R6P3-B1",Belimo!A:B,2,FALSE)</f>
        <v>382</v>
      </c>
      <c r="G874" s="24">
        <f t="shared" si="86"/>
        <v>627</v>
      </c>
      <c r="H874" s="22">
        <f t="shared" si="84"/>
        <v>50774.46</v>
      </c>
    </row>
    <row r="875" spans="1:8" x14ac:dyDescent="0.3">
      <c r="A875" s="291"/>
      <c r="B875" s="317"/>
      <c r="C875" s="136" t="s">
        <v>231</v>
      </c>
      <c r="D875" s="29" t="s">
        <v>650</v>
      </c>
      <c r="E875" s="43">
        <f>VLOOKUP(C875,Belimo!$A:$B,2,FALSE)</f>
        <v>169</v>
      </c>
      <c r="F875" s="43">
        <f>VLOOKUP("R7020R6P3-B1",Belimo!A:B,2,FALSE)</f>
        <v>382</v>
      </c>
      <c r="G875" s="24">
        <f t="shared" si="86"/>
        <v>551</v>
      </c>
      <c r="H875" s="22">
        <f t="shared" si="84"/>
        <v>44619.98</v>
      </c>
    </row>
    <row r="876" spans="1:8" x14ac:dyDescent="0.3">
      <c r="A876" s="291"/>
      <c r="B876" s="317"/>
      <c r="C876" s="136" t="s">
        <v>232</v>
      </c>
      <c r="D876" s="29" t="s">
        <v>651</v>
      </c>
      <c r="E876" s="43">
        <f>VLOOKUP(C876,Belimo!$A:$B,2,FALSE)</f>
        <v>169</v>
      </c>
      <c r="F876" s="43">
        <f>VLOOKUP("R7020R6P3-B1",Belimo!A:B,2,FALSE)</f>
        <v>382</v>
      </c>
      <c r="G876" s="24">
        <f t="shared" si="86"/>
        <v>551</v>
      </c>
      <c r="H876" s="22">
        <f t="shared" si="84"/>
        <v>44619.98</v>
      </c>
    </row>
    <row r="877" spans="1:8" x14ac:dyDescent="0.3">
      <c r="A877" s="291"/>
      <c r="B877" s="317"/>
      <c r="C877" s="136" t="s">
        <v>648</v>
      </c>
      <c r="D877" s="29" t="s">
        <v>649</v>
      </c>
      <c r="E877" s="43">
        <f>VLOOKUP(C877,Belimo!$A:$B,2,FALSE)</f>
        <v>348</v>
      </c>
      <c r="F877" s="43">
        <f>VLOOKUP("R7020R6P3-B1",Belimo!A:B,2,FALSE)</f>
        <v>382</v>
      </c>
      <c r="G877" s="24">
        <f t="shared" si="86"/>
        <v>730</v>
      </c>
      <c r="H877" s="22">
        <f t="shared" si="84"/>
        <v>59115.4</v>
      </c>
    </row>
    <row r="878" spans="1:8" ht="18" x14ac:dyDescent="0.3">
      <c r="A878" s="412" t="s">
        <v>1010</v>
      </c>
      <c r="B878" s="413"/>
      <c r="C878" s="413"/>
      <c r="D878" s="413"/>
      <c r="E878" s="413"/>
      <c r="F878" s="413"/>
      <c r="G878" s="413"/>
      <c r="H878" s="414"/>
    </row>
    <row r="879" spans="1:8" x14ac:dyDescent="0.3">
      <c r="A879" s="291" t="s">
        <v>22</v>
      </c>
      <c r="B879" s="317">
        <v>32</v>
      </c>
      <c r="C879" s="136" t="s">
        <v>237</v>
      </c>
      <c r="D879" s="29" t="s">
        <v>238</v>
      </c>
      <c r="E879" s="43">
        <f>VLOOKUP(C879,Belimo!$A:$B,2,FALSE)</f>
        <v>153</v>
      </c>
      <c r="F879" s="43">
        <f>VLOOKUP("R7020R-B1",Belimo!A:B,2,FALSE)</f>
        <v>372</v>
      </c>
      <c r="G879" s="24">
        <f t="shared" ref="G879:G886" si="87">E879+F879</f>
        <v>525</v>
      </c>
      <c r="H879" s="22">
        <f t="shared" si="84"/>
        <v>42514.5</v>
      </c>
    </row>
    <row r="880" spans="1:8" x14ac:dyDescent="0.3">
      <c r="A880" s="291"/>
      <c r="B880" s="317"/>
      <c r="C880" s="136" t="s">
        <v>50</v>
      </c>
      <c r="D880" s="29" t="s">
        <v>51</v>
      </c>
      <c r="E880" s="43">
        <f>VLOOKUP(C880,Belimo!$A:$B,2,FALSE)</f>
        <v>153</v>
      </c>
      <c r="F880" s="43">
        <f>VLOOKUP("R7020R-B1",Belimo!A:B,2,FALSE)</f>
        <v>372</v>
      </c>
      <c r="G880" s="24">
        <f t="shared" si="87"/>
        <v>525</v>
      </c>
      <c r="H880" s="22">
        <f t="shared" si="84"/>
        <v>42514.5</v>
      </c>
    </row>
    <row r="881" spans="1:8" x14ac:dyDescent="0.3">
      <c r="A881" s="291"/>
      <c r="B881" s="317"/>
      <c r="C881" s="136" t="s">
        <v>231</v>
      </c>
      <c r="D881" s="29" t="s">
        <v>650</v>
      </c>
      <c r="E881" s="43">
        <f>VLOOKUP(C881,Belimo!$A:$B,2,FALSE)</f>
        <v>169</v>
      </c>
      <c r="F881" s="43">
        <f>VLOOKUP("R7020R-B1",Belimo!A:B,2,FALSE)</f>
        <v>372</v>
      </c>
      <c r="G881" s="24">
        <f t="shared" si="87"/>
        <v>541</v>
      </c>
      <c r="H881" s="22">
        <f t="shared" si="84"/>
        <v>43810.18</v>
      </c>
    </row>
    <row r="882" spans="1:8" x14ac:dyDescent="0.3">
      <c r="A882" s="291"/>
      <c r="B882" s="317"/>
      <c r="C882" s="136" t="s">
        <v>232</v>
      </c>
      <c r="D882" s="29" t="s">
        <v>651</v>
      </c>
      <c r="E882" s="43">
        <f>VLOOKUP(C882,Belimo!$A:$B,2,FALSE)</f>
        <v>169</v>
      </c>
      <c r="F882" s="43">
        <f>VLOOKUP("R7020R-B1",Belimo!A:B,2,FALSE)</f>
        <v>372</v>
      </c>
      <c r="G882" s="24">
        <f t="shared" si="87"/>
        <v>541</v>
      </c>
      <c r="H882" s="22">
        <f t="shared" si="84"/>
        <v>43810.18</v>
      </c>
    </row>
    <row r="883" spans="1:8" x14ac:dyDescent="0.3">
      <c r="A883" s="291"/>
      <c r="B883" s="317"/>
      <c r="C883" s="136" t="s">
        <v>233</v>
      </c>
      <c r="D883" s="29" t="s">
        <v>652</v>
      </c>
      <c r="E883" s="43">
        <f>VLOOKUP(C883,Belimo!$A:$B,2,FALSE)</f>
        <v>289</v>
      </c>
      <c r="F883" s="43">
        <f>VLOOKUP("R7020R-B1",Belimo!A:B,2,FALSE)</f>
        <v>372</v>
      </c>
      <c r="G883" s="24">
        <f t="shared" si="87"/>
        <v>661</v>
      </c>
      <c r="H883" s="22">
        <f t="shared" si="84"/>
        <v>53527.780000000006</v>
      </c>
    </row>
    <row r="884" spans="1:8" x14ac:dyDescent="0.3">
      <c r="A884" s="291"/>
      <c r="B884" s="317"/>
      <c r="C884" s="136" t="s">
        <v>235</v>
      </c>
      <c r="D884" s="29" t="s">
        <v>654</v>
      </c>
      <c r="E884" s="43">
        <f>VLOOKUP(C884,Belimo!$A:$B,2,FALSE)</f>
        <v>271</v>
      </c>
      <c r="F884" s="43">
        <f>VLOOKUP("R7020R-B1",Belimo!A:B,2,FALSE)</f>
        <v>372</v>
      </c>
      <c r="G884" s="24">
        <f t="shared" si="87"/>
        <v>643</v>
      </c>
      <c r="H884" s="22">
        <f t="shared" si="84"/>
        <v>52070.14</v>
      </c>
    </row>
    <row r="885" spans="1:8" ht="30" x14ac:dyDescent="0.3">
      <c r="A885" s="291"/>
      <c r="B885" s="317"/>
      <c r="C885" s="136" t="s">
        <v>234</v>
      </c>
      <c r="D885" s="29" t="s">
        <v>653</v>
      </c>
      <c r="E885" s="43">
        <f>VLOOKUP(C885,Belimo!$A:$B,2,FALSE)</f>
        <v>321</v>
      </c>
      <c r="F885" s="43">
        <f>VLOOKUP("R7020R-B1",Belimo!A:B,2,FALSE)</f>
        <v>372</v>
      </c>
      <c r="G885" s="24">
        <f t="shared" si="87"/>
        <v>693</v>
      </c>
      <c r="H885" s="22">
        <f t="shared" si="84"/>
        <v>56119.14</v>
      </c>
    </row>
    <row r="886" spans="1:8" ht="30" x14ac:dyDescent="0.3">
      <c r="A886" s="291"/>
      <c r="B886" s="317"/>
      <c r="C886" s="136" t="s">
        <v>236</v>
      </c>
      <c r="D886" s="29" t="s">
        <v>655</v>
      </c>
      <c r="E886" s="43">
        <f>VLOOKUP(C886,Belimo!$A:$B,2,FALSE)</f>
        <v>304</v>
      </c>
      <c r="F886" s="43">
        <f>VLOOKUP("R7020R-B1",Belimo!A:B,2,FALSE)</f>
        <v>372</v>
      </c>
      <c r="G886" s="24">
        <f t="shared" si="87"/>
        <v>676</v>
      </c>
      <c r="H886" s="22">
        <f t="shared" si="84"/>
        <v>54742.48</v>
      </c>
    </row>
    <row r="887" spans="1:8" ht="18" x14ac:dyDescent="0.3">
      <c r="A887" s="412" t="s">
        <v>994</v>
      </c>
      <c r="B887" s="413"/>
      <c r="C887" s="413"/>
      <c r="D887" s="413"/>
      <c r="E887" s="413"/>
      <c r="F887" s="413"/>
      <c r="G887" s="413"/>
      <c r="H887" s="414"/>
    </row>
    <row r="888" spans="1:8" x14ac:dyDescent="0.3">
      <c r="A888" s="291" t="s">
        <v>23</v>
      </c>
      <c r="B888" s="317">
        <v>10</v>
      </c>
      <c r="C888" s="136" t="s">
        <v>237</v>
      </c>
      <c r="D888" s="29" t="s">
        <v>238</v>
      </c>
      <c r="E888" s="43">
        <f>VLOOKUP(C888,Belimo!$A:$B,2,FALSE)</f>
        <v>153</v>
      </c>
      <c r="F888" s="43">
        <f>VLOOKUP("R7025R10-B2",Belimo!A:B,2,FALSE)</f>
        <v>400</v>
      </c>
      <c r="G888" s="24">
        <f t="shared" ref="G888:G894" si="88">E888+F888</f>
        <v>553</v>
      </c>
      <c r="H888" s="22">
        <f t="shared" si="84"/>
        <v>44781.94</v>
      </c>
    </row>
    <row r="889" spans="1:8" x14ac:dyDescent="0.3">
      <c r="A889" s="291"/>
      <c r="B889" s="317"/>
      <c r="C889" s="136" t="s">
        <v>50</v>
      </c>
      <c r="D889" s="29" t="s">
        <v>51</v>
      </c>
      <c r="E889" s="43">
        <f>VLOOKUP(C889,Belimo!$A:$B,2,FALSE)</f>
        <v>153</v>
      </c>
      <c r="F889" s="43">
        <f>VLOOKUP("R7025R10-B2",Belimo!A:B,2,FALSE)</f>
        <v>400</v>
      </c>
      <c r="G889" s="24">
        <f t="shared" si="88"/>
        <v>553</v>
      </c>
      <c r="H889" s="22">
        <f t="shared" si="84"/>
        <v>44781.94</v>
      </c>
    </row>
    <row r="890" spans="1:8" x14ac:dyDescent="0.3">
      <c r="A890" s="291"/>
      <c r="B890" s="317"/>
      <c r="C890" s="136" t="s">
        <v>467</v>
      </c>
      <c r="D890" s="29" t="s">
        <v>204</v>
      </c>
      <c r="E890" s="43">
        <f>VLOOKUP(C890,Belimo!$A:$B,2,FALSE)</f>
        <v>202</v>
      </c>
      <c r="F890" s="43">
        <f>VLOOKUP("R7025R10-B2",Belimo!A:B,2,FALSE)</f>
        <v>400</v>
      </c>
      <c r="G890" s="24">
        <f t="shared" si="88"/>
        <v>602</v>
      </c>
      <c r="H890" s="22">
        <f t="shared" si="84"/>
        <v>48749.96</v>
      </c>
    </row>
    <row r="891" spans="1:8" x14ac:dyDescent="0.3">
      <c r="A891" s="291" t="s">
        <v>594</v>
      </c>
      <c r="B891" s="317">
        <v>10</v>
      </c>
      <c r="C891" s="137" t="s">
        <v>468</v>
      </c>
      <c r="D891" s="135" t="s">
        <v>642</v>
      </c>
      <c r="E891" s="43">
        <f>VLOOKUP(C891,Belimo!$A:$B,2,FALSE)</f>
        <v>245</v>
      </c>
      <c r="F891" s="43">
        <f>VLOOKUP("R7025R10-B2",Belimo!A:B,2,FALSE)</f>
        <v>400</v>
      </c>
      <c r="G891" s="24">
        <f t="shared" si="88"/>
        <v>645</v>
      </c>
      <c r="H891" s="22">
        <f t="shared" si="84"/>
        <v>52232.100000000006</v>
      </c>
    </row>
    <row r="892" spans="1:8" x14ac:dyDescent="0.3">
      <c r="A892" s="291"/>
      <c r="B892" s="317"/>
      <c r="C892" s="136" t="s">
        <v>231</v>
      </c>
      <c r="D892" s="29" t="s">
        <v>650</v>
      </c>
      <c r="E892" s="43">
        <f>VLOOKUP(C892,Belimo!$A:$B,2,FALSE)</f>
        <v>169</v>
      </c>
      <c r="F892" s="43">
        <f>VLOOKUP("R7025R10-B2",Belimo!A:B,2,FALSE)</f>
        <v>400</v>
      </c>
      <c r="G892" s="24">
        <f t="shared" si="88"/>
        <v>569</v>
      </c>
      <c r="H892" s="22">
        <f t="shared" si="84"/>
        <v>46077.62</v>
      </c>
    </row>
    <row r="893" spans="1:8" x14ac:dyDescent="0.3">
      <c r="A893" s="291"/>
      <c r="B893" s="317"/>
      <c r="C893" s="136" t="s">
        <v>232</v>
      </c>
      <c r="D893" s="29" t="s">
        <v>651</v>
      </c>
      <c r="E893" s="43">
        <f>VLOOKUP(C893,Belimo!$A:$B,2,FALSE)</f>
        <v>169</v>
      </c>
      <c r="F893" s="43">
        <f>VLOOKUP("R7025R10-B2",Belimo!A:B,2,FALSE)</f>
        <v>400</v>
      </c>
      <c r="G893" s="24">
        <f t="shared" si="88"/>
        <v>569</v>
      </c>
      <c r="H893" s="22">
        <f t="shared" si="84"/>
        <v>46077.62</v>
      </c>
    </row>
    <row r="894" spans="1:8" x14ac:dyDescent="0.3">
      <c r="A894" s="291"/>
      <c r="B894" s="317"/>
      <c r="C894" s="136" t="s">
        <v>648</v>
      </c>
      <c r="D894" s="29" t="s">
        <v>649</v>
      </c>
      <c r="E894" s="43">
        <f>VLOOKUP(C894,Belimo!$A:$B,2,FALSE)</f>
        <v>348</v>
      </c>
      <c r="F894" s="43">
        <f>VLOOKUP("R7025R10-B2",Belimo!A:B,2,FALSE)</f>
        <v>400</v>
      </c>
      <c r="G894" s="24">
        <f t="shared" si="88"/>
        <v>748</v>
      </c>
      <c r="H894" s="22">
        <f t="shared" si="84"/>
        <v>60573.04</v>
      </c>
    </row>
    <row r="895" spans="1:8" ht="18" x14ac:dyDescent="0.3">
      <c r="A895" s="412" t="s">
        <v>995</v>
      </c>
      <c r="B895" s="413"/>
      <c r="C895" s="413"/>
      <c r="D895" s="413"/>
      <c r="E895" s="413"/>
      <c r="F895" s="413"/>
      <c r="G895" s="413"/>
      <c r="H895" s="414"/>
    </row>
    <row r="896" spans="1:8" x14ac:dyDescent="0.3">
      <c r="A896" s="291" t="s">
        <v>24</v>
      </c>
      <c r="B896" s="317">
        <v>26</v>
      </c>
      <c r="C896" s="136" t="s">
        <v>237</v>
      </c>
      <c r="D896" s="29" t="s">
        <v>238</v>
      </c>
      <c r="E896" s="43">
        <f>VLOOKUP(C896,Belimo!$A:$B,2,FALSE)</f>
        <v>153</v>
      </c>
      <c r="F896" s="43">
        <f>VLOOKUP("R7025R-B2",Belimo!A:B,2,FALSE)</f>
        <v>390</v>
      </c>
      <c r="G896" s="24">
        <f t="shared" ref="G896:G903" si="89">E896+F896</f>
        <v>543</v>
      </c>
      <c r="H896" s="22">
        <f t="shared" si="84"/>
        <v>43972.14</v>
      </c>
    </row>
    <row r="897" spans="1:8" x14ac:dyDescent="0.3">
      <c r="A897" s="291"/>
      <c r="B897" s="317"/>
      <c r="C897" s="136" t="s">
        <v>50</v>
      </c>
      <c r="D897" s="29" t="s">
        <v>51</v>
      </c>
      <c r="E897" s="43">
        <f>VLOOKUP(C897,Belimo!$A:$B,2,FALSE)</f>
        <v>153</v>
      </c>
      <c r="F897" s="43">
        <f>VLOOKUP("R7025R-B2",Belimo!A:B,2,FALSE)</f>
        <v>390</v>
      </c>
      <c r="G897" s="24">
        <f t="shared" si="89"/>
        <v>543</v>
      </c>
      <c r="H897" s="22">
        <f t="shared" si="84"/>
        <v>43972.14</v>
      </c>
    </row>
    <row r="898" spans="1:8" x14ac:dyDescent="0.3">
      <c r="A898" s="291"/>
      <c r="B898" s="317"/>
      <c r="C898" s="136" t="s">
        <v>231</v>
      </c>
      <c r="D898" s="29" t="s">
        <v>650</v>
      </c>
      <c r="E898" s="43">
        <f>VLOOKUP(C898,Belimo!$A:$B,2,FALSE)</f>
        <v>169</v>
      </c>
      <c r="F898" s="43">
        <f>VLOOKUP("R7025R-B2",Belimo!A:B,2,FALSE)</f>
        <v>390</v>
      </c>
      <c r="G898" s="24">
        <f t="shared" si="89"/>
        <v>559</v>
      </c>
      <c r="H898" s="22">
        <f t="shared" si="84"/>
        <v>45267.82</v>
      </c>
    </row>
    <row r="899" spans="1:8" x14ac:dyDescent="0.3">
      <c r="A899" s="291"/>
      <c r="B899" s="317"/>
      <c r="C899" s="136" t="s">
        <v>232</v>
      </c>
      <c r="D899" s="29" t="s">
        <v>651</v>
      </c>
      <c r="E899" s="43">
        <f>VLOOKUP(C899,Belimo!$A:$B,2,FALSE)</f>
        <v>169</v>
      </c>
      <c r="F899" s="43">
        <f>VLOOKUP("R7025R-B2",Belimo!A:B,2,FALSE)</f>
        <v>390</v>
      </c>
      <c r="G899" s="24">
        <f t="shared" si="89"/>
        <v>559</v>
      </c>
      <c r="H899" s="22">
        <f t="shared" si="84"/>
        <v>45267.82</v>
      </c>
    </row>
    <row r="900" spans="1:8" x14ac:dyDescent="0.3">
      <c r="A900" s="291"/>
      <c r="B900" s="317"/>
      <c r="C900" s="136" t="s">
        <v>233</v>
      </c>
      <c r="D900" s="29" t="s">
        <v>652</v>
      </c>
      <c r="E900" s="43">
        <f>VLOOKUP(C900,Belimo!$A:$B,2,FALSE)</f>
        <v>289</v>
      </c>
      <c r="F900" s="43">
        <f>VLOOKUP("R7025R-B2",Belimo!A:B,2,FALSE)</f>
        <v>390</v>
      </c>
      <c r="G900" s="24">
        <f t="shared" si="89"/>
        <v>679</v>
      </c>
      <c r="H900" s="22">
        <f t="shared" si="84"/>
        <v>54985.420000000006</v>
      </c>
    </row>
    <row r="901" spans="1:8" x14ac:dyDescent="0.3">
      <c r="A901" s="291"/>
      <c r="B901" s="317"/>
      <c r="C901" s="136" t="s">
        <v>235</v>
      </c>
      <c r="D901" s="29" t="s">
        <v>654</v>
      </c>
      <c r="E901" s="43">
        <f>VLOOKUP(C901,Belimo!$A:$B,2,FALSE)</f>
        <v>271</v>
      </c>
      <c r="F901" s="43">
        <f>VLOOKUP("R7025R-B2",Belimo!A:B,2,FALSE)</f>
        <v>390</v>
      </c>
      <c r="G901" s="24">
        <f t="shared" si="89"/>
        <v>661</v>
      </c>
      <c r="H901" s="22">
        <f t="shared" si="84"/>
        <v>53527.780000000006</v>
      </c>
    </row>
    <row r="902" spans="1:8" ht="30" x14ac:dyDescent="0.3">
      <c r="A902" s="291"/>
      <c r="B902" s="317"/>
      <c r="C902" s="136" t="s">
        <v>234</v>
      </c>
      <c r="D902" s="29" t="s">
        <v>653</v>
      </c>
      <c r="E902" s="43">
        <f>VLOOKUP(C902,Belimo!$A:$B,2,FALSE)</f>
        <v>321</v>
      </c>
      <c r="F902" s="43">
        <f>VLOOKUP("R7025R-B2",Belimo!A:B,2,FALSE)</f>
        <v>390</v>
      </c>
      <c r="G902" s="24">
        <f t="shared" si="89"/>
        <v>711</v>
      </c>
      <c r="H902" s="22">
        <f t="shared" si="84"/>
        <v>57576.780000000006</v>
      </c>
    </row>
    <row r="903" spans="1:8" ht="30" x14ac:dyDescent="0.3">
      <c r="A903" s="291"/>
      <c r="B903" s="317"/>
      <c r="C903" s="136" t="s">
        <v>236</v>
      </c>
      <c r="D903" s="29" t="s">
        <v>655</v>
      </c>
      <c r="E903" s="43">
        <f>VLOOKUP(C903,Belimo!$A:$B,2,FALSE)</f>
        <v>304</v>
      </c>
      <c r="F903" s="43">
        <f>VLOOKUP("R7025R-B2",Belimo!A:B,2,FALSE)</f>
        <v>390</v>
      </c>
      <c r="G903" s="24">
        <f t="shared" si="89"/>
        <v>694</v>
      </c>
      <c r="H903" s="22">
        <f t="shared" si="84"/>
        <v>56200.12</v>
      </c>
    </row>
    <row r="904" spans="1:8" ht="18" x14ac:dyDescent="0.3">
      <c r="A904" s="412" t="s">
        <v>996</v>
      </c>
      <c r="B904" s="413"/>
      <c r="C904" s="413"/>
      <c r="D904" s="413"/>
      <c r="E904" s="413"/>
      <c r="F904" s="413"/>
      <c r="G904" s="413"/>
      <c r="H904" s="414"/>
    </row>
    <row r="905" spans="1:8" x14ac:dyDescent="0.3">
      <c r="A905" s="422" t="s">
        <v>25</v>
      </c>
      <c r="B905" s="317">
        <v>16</v>
      </c>
      <c r="C905" s="136" t="s">
        <v>916</v>
      </c>
      <c r="D905" s="29" t="s">
        <v>381</v>
      </c>
      <c r="E905" s="43">
        <f>VLOOKUP(C905,Belimo!$A:$B,2,FALSE)</f>
        <v>212</v>
      </c>
      <c r="F905" s="43">
        <f>VLOOKUP("R7032R16-B3",Belimo!A:B,2,FALSE)</f>
        <v>454</v>
      </c>
      <c r="G905" s="24">
        <f t="shared" ref="G905:G917" si="90">E905+F905</f>
        <v>666</v>
      </c>
      <c r="H905" s="22">
        <f t="shared" si="84"/>
        <v>53932.68</v>
      </c>
    </row>
    <row r="906" spans="1:8" x14ac:dyDescent="0.3">
      <c r="A906" s="422"/>
      <c r="B906" s="317"/>
      <c r="C906" s="136" t="s">
        <v>333</v>
      </c>
      <c r="D906" s="29" t="s">
        <v>251</v>
      </c>
      <c r="E906" s="43">
        <f>VLOOKUP(C906,Belimo!$A:$B,2,FALSE)</f>
        <v>212</v>
      </c>
      <c r="F906" s="43">
        <f>VLOOKUP("R7032R16-B3",Belimo!A:B,2,FALSE)</f>
        <v>454</v>
      </c>
      <c r="G906" s="24">
        <f t="shared" si="90"/>
        <v>666</v>
      </c>
      <c r="H906" s="22">
        <f t="shared" si="84"/>
        <v>53932.68</v>
      </c>
    </row>
    <row r="907" spans="1:8" x14ac:dyDescent="0.3">
      <c r="A907" s="422"/>
      <c r="B907" s="317"/>
      <c r="C907" s="136" t="s">
        <v>329</v>
      </c>
      <c r="D907" s="29" t="s">
        <v>381</v>
      </c>
      <c r="E907" s="43">
        <f>VLOOKUP(C907,Belimo!$A:$B,2,FALSE)</f>
        <v>193</v>
      </c>
      <c r="F907" s="43">
        <f>VLOOKUP("R7032R16-B3",Belimo!A:B,2,FALSE)</f>
        <v>454</v>
      </c>
      <c r="G907" s="24">
        <f t="shared" si="90"/>
        <v>647</v>
      </c>
      <c r="H907" s="22">
        <f t="shared" si="84"/>
        <v>52394.060000000005</v>
      </c>
    </row>
    <row r="908" spans="1:8" x14ac:dyDescent="0.3">
      <c r="A908" s="422"/>
      <c r="B908" s="317"/>
      <c r="C908" s="136" t="s">
        <v>334</v>
      </c>
      <c r="D908" s="29" t="s">
        <v>251</v>
      </c>
      <c r="E908" s="43">
        <f>VLOOKUP(C908,Belimo!$A:$B,2,FALSE)</f>
        <v>193</v>
      </c>
      <c r="F908" s="43">
        <f>VLOOKUP("R7032R16-B3",Belimo!A:B,2,FALSE)</f>
        <v>454</v>
      </c>
      <c r="G908" s="24">
        <f t="shared" si="90"/>
        <v>647</v>
      </c>
      <c r="H908" s="22">
        <f t="shared" si="84"/>
        <v>52394.060000000005</v>
      </c>
    </row>
    <row r="909" spans="1:8" x14ac:dyDescent="0.3">
      <c r="A909" s="422"/>
      <c r="B909" s="317"/>
      <c r="C909" s="136" t="s">
        <v>330</v>
      </c>
      <c r="D909" s="29" t="s">
        <v>331</v>
      </c>
      <c r="E909" s="43">
        <f>VLOOKUP(C909,Belimo!$A:$B,2,FALSE)</f>
        <v>239</v>
      </c>
      <c r="F909" s="43">
        <f>VLOOKUP("R7032R16-B3",Belimo!A:B,2,FALSE)</f>
        <v>454</v>
      </c>
      <c r="G909" s="24">
        <f t="shared" si="90"/>
        <v>693</v>
      </c>
      <c r="H909" s="22">
        <f t="shared" si="84"/>
        <v>56119.14</v>
      </c>
    </row>
    <row r="910" spans="1:8" x14ac:dyDescent="0.3">
      <c r="A910" s="422"/>
      <c r="B910" s="317"/>
      <c r="C910" s="136" t="s">
        <v>335</v>
      </c>
      <c r="D910" s="29" t="s">
        <v>336</v>
      </c>
      <c r="E910" s="43">
        <f>VLOOKUP(C910,Belimo!$A:$B,2,FALSE)</f>
        <v>239</v>
      </c>
      <c r="F910" s="43">
        <f>VLOOKUP("R7032R16-B3",Belimo!A:B,2,FALSE)</f>
        <v>454</v>
      </c>
      <c r="G910" s="24">
        <f t="shared" si="90"/>
        <v>693</v>
      </c>
      <c r="H910" s="22">
        <f t="shared" ref="H910:H973" si="91">$G$7*G910</f>
        <v>56119.14</v>
      </c>
    </row>
    <row r="911" spans="1:8" x14ac:dyDescent="0.3">
      <c r="A911" s="422"/>
      <c r="B911" s="317"/>
      <c r="C911" s="136" t="s">
        <v>332</v>
      </c>
      <c r="D911" s="29" t="s">
        <v>331</v>
      </c>
      <c r="E911" s="43">
        <f>VLOOKUP(C911,Belimo!$A:$B,2,FALSE)</f>
        <v>237</v>
      </c>
      <c r="F911" s="43">
        <f>VLOOKUP("R7032R16-B3",Belimo!A:B,2,FALSE)</f>
        <v>454</v>
      </c>
      <c r="G911" s="24">
        <f t="shared" si="90"/>
        <v>691</v>
      </c>
      <c r="H911" s="22">
        <f t="shared" si="91"/>
        <v>55957.18</v>
      </c>
    </row>
    <row r="912" spans="1:8" x14ac:dyDescent="0.3">
      <c r="A912" s="422"/>
      <c r="B912" s="317"/>
      <c r="C912" s="136" t="s">
        <v>347</v>
      </c>
      <c r="D912" s="29" t="s">
        <v>336</v>
      </c>
      <c r="E912" s="43">
        <f>VLOOKUP(C912,Belimo!$A:$B,2,FALSE)</f>
        <v>237</v>
      </c>
      <c r="F912" s="43">
        <f>VLOOKUP("R7032R16-B3",Belimo!A:B,2,FALSE)</f>
        <v>454</v>
      </c>
      <c r="G912" s="24">
        <f t="shared" si="90"/>
        <v>691</v>
      </c>
      <c r="H912" s="22">
        <f t="shared" si="91"/>
        <v>55957.18</v>
      </c>
    </row>
    <row r="913" spans="1:8" x14ac:dyDescent="0.3">
      <c r="A913" s="422"/>
      <c r="B913" s="317"/>
      <c r="C913" s="136" t="s">
        <v>337</v>
      </c>
      <c r="D913" s="29" t="s">
        <v>338</v>
      </c>
      <c r="E913" s="43">
        <f>VLOOKUP(C913,Belimo!$A:$B,2,FALSE)</f>
        <v>299</v>
      </c>
      <c r="F913" s="43">
        <f>VLOOKUP("R7032R16-B3",Belimo!A:B,2,FALSE)</f>
        <v>454</v>
      </c>
      <c r="G913" s="24">
        <f t="shared" si="90"/>
        <v>753</v>
      </c>
      <c r="H913" s="22">
        <f t="shared" si="91"/>
        <v>60977.94</v>
      </c>
    </row>
    <row r="914" spans="1:8" x14ac:dyDescent="0.3">
      <c r="A914" s="422"/>
      <c r="B914" s="317"/>
      <c r="C914" s="136" t="s">
        <v>339</v>
      </c>
      <c r="D914" s="29" t="s">
        <v>203</v>
      </c>
      <c r="E914" s="43">
        <f>VLOOKUP(C914,Belimo!$A:$B,2,FALSE)</f>
        <v>272</v>
      </c>
      <c r="F914" s="43">
        <f>VLOOKUP("R7032R16-B3",Belimo!A:B,2,FALSE)</f>
        <v>454</v>
      </c>
      <c r="G914" s="24">
        <f t="shared" si="90"/>
        <v>726</v>
      </c>
      <c r="H914" s="22">
        <f t="shared" si="91"/>
        <v>58791.48</v>
      </c>
    </row>
    <row r="915" spans="1:8" x14ac:dyDescent="0.3">
      <c r="A915" s="422"/>
      <c r="B915" s="317"/>
      <c r="C915" s="136" t="s">
        <v>340</v>
      </c>
      <c r="D915" s="29" t="s">
        <v>341</v>
      </c>
      <c r="E915" s="43">
        <f>VLOOKUP(C915,Belimo!$A:$B,2,FALSE)</f>
        <v>315</v>
      </c>
      <c r="F915" s="43">
        <f>VLOOKUP("R7032R16-B3",Belimo!A:B,2,FALSE)</f>
        <v>454</v>
      </c>
      <c r="G915" s="24">
        <f t="shared" si="90"/>
        <v>769</v>
      </c>
      <c r="H915" s="22">
        <f t="shared" si="91"/>
        <v>62273.62</v>
      </c>
    </row>
    <row r="916" spans="1:8" ht="30" x14ac:dyDescent="0.3">
      <c r="A916" s="422"/>
      <c r="B916" s="317"/>
      <c r="C916" s="136" t="s">
        <v>342</v>
      </c>
      <c r="D916" s="29" t="s">
        <v>343</v>
      </c>
      <c r="E916" s="43">
        <f>VLOOKUP(C916,Belimo!$A:$B,2,FALSE)</f>
        <v>367</v>
      </c>
      <c r="F916" s="43">
        <f>VLOOKUP("R7032R16-B3",Belimo!A:B,2,FALSE)</f>
        <v>454</v>
      </c>
      <c r="G916" s="24">
        <f t="shared" si="90"/>
        <v>821</v>
      </c>
      <c r="H916" s="22">
        <f t="shared" si="91"/>
        <v>66484.58</v>
      </c>
    </row>
    <row r="917" spans="1:8" ht="30" x14ac:dyDescent="0.3">
      <c r="A917" s="422"/>
      <c r="B917" s="317"/>
      <c r="C917" s="136" t="s">
        <v>344</v>
      </c>
      <c r="D917" s="29" t="s">
        <v>345</v>
      </c>
      <c r="E917" s="43">
        <f>VLOOKUP(C917,Belimo!$A:$B,2,FALSE)</f>
        <v>367</v>
      </c>
      <c r="F917" s="43">
        <f>VLOOKUP("R7032R16-B3",Belimo!A:B,2,FALSE)</f>
        <v>454</v>
      </c>
      <c r="G917" s="24">
        <f t="shared" si="90"/>
        <v>821</v>
      </c>
      <c r="H917" s="22">
        <f t="shared" si="91"/>
        <v>66484.58</v>
      </c>
    </row>
    <row r="918" spans="1:8" ht="18" x14ac:dyDescent="0.3">
      <c r="A918" s="412" t="s">
        <v>997</v>
      </c>
      <c r="B918" s="413"/>
      <c r="C918" s="413"/>
      <c r="D918" s="413"/>
      <c r="E918" s="413"/>
      <c r="F918" s="413"/>
      <c r="G918" s="413"/>
      <c r="H918" s="414"/>
    </row>
    <row r="919" spans="1:8" x14ac:dyDescent="0.3">
      <c r="A919" s="291" t="s">
        <v>26</v>
      </c>
      <c r="B919" s="317">
        <v>32</v>
      </c>
      <c r="C919" s="136" t="s">
        <v>329</v>
      </c>
      <c r="D919" s="29" t="s">
        <v>382</v>
      </c>
      <c r="E919" s="43">
        <f>VLOOKUP(C919,Belimo!$A:$B,2,FALSE)</f>
        <v>193</v>
      </c>
      <c r="F919" s="43">
        <f>VLOOKUP("R7032R-B3",Belimo!A:B,2,FALSE)</f>
        <v>444</v>
      </c>
      <c r="G919" s="24">
        <f t="shared" ref="G919:G930" si="92">E919+F919</f>
        <v>637</v>
      </c>
      <c r="H919" s="22">
        <f t="shared" si="91"/>
        <v>51584.26</v>
      </c>
    </row>
    <row r="920" spans="1:8" x14ac:dyDescent="0.3">
      <c r="A920" s="291"/>
      <c r="B920" s="317"/>
      <c r="C920" s="136" t="s">
        <v>334</v>
      </c>
      <c r="D920" s="29" t="s">
        <v>253</v>
      </c>
      <c r="E920" s="43">
        <f>VLOOKUP(C920,Belimo!$A:$B,2,FALSE)</f>
        <v>193</v>
      </c>
      <c r="F920" s="43">
        <f>VLOOKUP("R7032R-B3",Belimo!A:B,2,FALSE)</f>
        <v>444</v>
      </c>
      <c r="G920" s="24">
        <f t="shared" si="92"/>
        <v>637</v>
      </c>
      <c r="H920" s="22">
        <f t="shared" si="91"/>
        <v>51584.26</v>
      </c>
    </row>
    <row r="921" spans="1:8" x14ac:dyDescent="0.3">
      <c r="A921" s="291"/>
      <c r="B921" s="317"/>
      <c r="C921" s="136" t="s">
        <v>332</v>
      </c>
      <c r="D921" s="29" t="s">
        <v>346</v>
      </c>
      <c r="E921" s="43">
        <f>VLOOKUP(C921,Belimo!$A:$B,2,FALSE)</f>
        <v>237</v>
      </c>
      <c r="F921" s="43">
        <f>VLOOKUP("R7032R-B3",Belimo!A:B,2,FALSE)</f>
        <v>444</v>
      </c>
      <c r="G921" s="24">
        <f t="shared" si="92"/>
        <v>681</v>
      </c>
      <c r="H921" s="22">
        <f t="shared" si="91"/>
        <v>55147.380000000005</v>
      </c>
    </row>
    <row r="922" spans="1:8" x14ac:dyDescent="0.3">
      <c r="A922" s="291"/>
      <c r="B922" s="317"/>
      <c r="C922" s="136" t="s">
        <v>347</v>
      </c>
      <c r="D922" s="29" t="s">
        <v>348</v>
      </c>
      <c r="E922" s="43">
        <f>VLOOKUP(C922,Belimo!$A:$B,2,FALSE)</f>
        <v>237</v>
      </c>
      <c r="F922" s="43">
        <f>VLOOKUP("R7032R-B3",Belimo!A:B,2,FALSE)</f>
        <v>444</v>
      </c>
      <c r="G922" s="24">
        <f t="shared" si="92"/>
        <v>681</v>
      </c>
      <c r="H922" s="22">
        <f t="shared" si="91"/>
        <v>55147.380000000005</v>
      </c>
    </row>
    <row r="923" spans="1:8" x14ac:dyDescent="0.3">
      <c r="A923" s="291"/>
      <c r="B923" s="317"/>
      <c r="C923" s="136" t="s">
        <v>349</v>
      </c>
      <c r="D923" s="29" t="s">
        <v>917</v>
      </c>
      <c r="E923" s="43">
        <f>VLOOKUP(C923,Belimo!$A:$B,2,FALSE)</f>
        <v>371</v>
      </c>
      <c r="F923" s="43">
        <f>VLOOKUP("R7032R-B3",Belimo!A:B,2,FALSE)</f>
        <v>444</v>
      </c>
      <c r="G923" s="24">
        <f t="shared" si="92"/>
        <v>815</v>
      </c>
      <c r="H923" s="22">
        <f t="shared" si="91"/>
        <v>65998.7</v>
      </c>
    </row>
    <row r="924" spans="1:8" x14ac:dyDescent="0.3">
      <c r="A924" s="291"/>
      <c r="B924" s="317"/>
      <c r="C924" s="136" t="s">
        <v>350</v>
      </c>
      <c r="D924" s="29" t="s">
        <v>918</v>
      </c>
      <c r="E924" s="43">
        <f>VLOOKUP(C924,Belimo!$A:$B,2,FALSE)</f>
        <v>371</v>
      </c>
      <c r="F924" s="43">
        <f>VLOOKUP("R7032R-B3",Belimo!A:B,2,FALSE)</f>
        <v>444</v>
      </c>
      <c r="G924" s="24">
        <f t="shared" si="92"/>
        <v>815</v>
      </c>
      <c r="H924" s="22">
        <f t="shared" si="91"/>
        <v>65998.7</v>
      </c>
    </row>
    <row r="925" spans="1:8" x14ac:dyDescent="0.3">
      <c r="A925" s="291"/>
      <c r="B925" s="317"/>
      <c r="C925" s="136" t="s">
        <v>355</v>
      </c>
      <c r="D925" s="29" t="s">
        <v>356</v>
      </c>
      <c r="E925" s="43">
        <f>VLOOKUP(C925,Belimo!$A:$B,2,FALSE)</f>
        <v>341</v>
      </c>
      <c r="F925" s="43">
        <f>VLOOKUP("R7032R-B3",Belimo!A:B,2,FALSE)</f>
        <v>444</v>
      </c>
      <c r="G925" s="24">
        <f t="shared" si="92"/>
        <v>785</v>
      </c>
      <c r="H925" s="22">
        <f t="shared" si="91"/>
        <v>63569.3</v>
      </c>
    </row>
    <row r="926" spans="1:8" x14ac:dyDescent="0.3">
      <c r="A926" s="291"/>
      <c r="B926" s="317"/>
      <c r="C926" s="136" t="s">
        <v>357</v>
      </c>
      <c r="D926" s="29" t="s">
        <v>358</v>
      </c>
      <c r="E926" s="43">
        <f>VLOOKUP(C926,Belimo!$A:$B,2,FALSE)</f>
        <v>341</v>
      </c>
      <c r="F926" s="43">
        <f>VLOOKUP("R7032R-B3",Belimo!A:B,2,FALSE)</f>
        <v>444</v>
      </c>
      <c r="G926" s="24">
        <f t="shared" si="92"/>
        <v>785</v>
      </c>
      <c r="H926" s="22">
        <f t="shared" si="91"/>
        <v>63569.3</v>
      </c>
    </row>
    <row r="927" spans="1:8" ht="30" x14ac:dyDescent="0.3">
      <c r="A927" s="291"/>
      <c r="B927" s="317"/>
      <c r="C927" s="136" t="s">
        <v>351</v>
      </c>
      <c r="D927" s="29" t="s">
        <v>352</v>
      </c>
      <c r="E927" s="43">
        <f>VLOOKUP(C927,Belimo!$A:$B,2,FALSE)</f>
        <v>414</v>
      </c>
      <c r="F927" s="43">
        <f>VLOOKUP("R7032R-B3",Belimo!A:B,2,FALSE)</f>
        <v>444</v>
      </c>
      <c r="G927" s="24">
        <f t="shared" si="92"/>
        <v>858</v>
      </c>
      <c r="H927" s="22">
        <f t="shared" si="91"/>
        <v>69480.84</v>
      </c>
    </row>
    <row r="928" spans="1:8" ht="30" x14ac:dyDescent="0.3">
      <c r="A928" s="291"/>
      <c r="B928" s="317"/>
      <c r="C928" s="136" t="s">
        <v>353</v>
      </c>
      <c r="D928" s="29" t="s">
        <v>354</v>
      </c>
      <c r="E928" s="43">
        <f>VLOOKUP(C928,Belimo!$A:$B,2,FALSE)</f>
        <v>414</v>
      </c>
      <c r="F928" s="43">
        <f>VLOOKUP("R7032R-B3",Belimo!A:B,2,FALSE)</f>
        <v>444</v>
      </c>
      <c r="G928" s="24">
        <f t="shared" si="92"/>
        <v>858</v>
      </c>
      <c r="H928" s="22">
        <f t="shared" si="91"/>
        <v>69480.84</v>
      </c>
    </row>
    <row r="929" spans="1:8" ht="30" x14ac:dyDescent="0.3">
      <c r="A929" s="291"/>
      <c r="B929" s="317"/>
      <c r="C929" s="136" t="s">
        <v>359</v>
      </c>
      <c r="D929" s="29" t="s">
        <v>360</v>
      </c>
      <c r="E929" s="43">
        <f>VLOOKUP(C929,Belimo!$A:$B,2,FALSE)</f>
        <v>378</v>
      </c>
      <c r="F929" s="43">
        <f>VLOOKUP("R7032R-B3",Belimo!A:B,2,FALSE)</f>
        <v>444</v>
      </c>
      <c r="G929" s="24">
        <f t="shared" si="92"/>
        <v>822</v>
      </c>
      <c r="H929" s="22">
        <f t="shared" si="91"/>
        <v>66565.56</v>
      </c>
    </row>
    <row r="930" spans="1:8" ht="30" x14ac:dyDescent="0.3">
      <c r="A930" s="291"/>
      <c r="B930" s="317"/>
      <c r="C930" s="136" t="s">
        <v>361</v>
      </c>
      <c r="D930" s="29" t="s">
        <v>362</v>
      </c>
      <c r="E930" s="43">
        <f>VLOOKUP(C930,Belimo!$A:$B,2,FALSE)</f>
        <v>378</v>
      </c>
      <c r="F930" s="43">
        <f>VLOOKUP("R7032R-B3",Belimo!A:B,2,FALSE)</f>
        <v>444</v>
      </c>
      <c r="G930" s="24">
        <f t="shared" si="92"/>
        <v>822</v>
      </c>
      <c r="H930" s="22">
        <f t="shared" si="91"/>
        <v>66565.56</v>
      </c>
    </row>
    <row r="931" spans="1:8" ht="18" x14ac:dyDescent="0.3">
      <c r="A931" s="412" t="s">
        <v>998</v>
      </c>
      <c r="B931" s="413"/>
      <c r="C931" s="413"/>
      <c r="D931" s="413"/>
      <c r="E931" s="413"/>
      <c r="F931" s="413"/>
      <c r="G931" s="413"/>
      <c r="H931" s="414"/>
    </row>
    <row r="932" spans="1:8" x14ac:dyDescent="0.3">
      <c r="A932" s="422" t="s">
        <v>27</v>
      </c>
      <c r="B932" s="317">
        <v>16</v>
      </c>
      <c r="C932" s="136" t="s">
        <v>916</v>
      </c>
      <c r="D932" s="29" t="s">
        <v>381</v>
      </c>
      <c r="E932" s="43">
        <f>VLOOKUP(C932,Belimo!$A:$B,2,FALSE)</f>
        <v>212</v>
      </c>
      <c r="F932" s="43">
        <f>VLOOKUP("R7040R16-B3",Belimo!A:B,2,FALSE)</f>
        <v>512</v>
      </c>
      <c r="G932" s="24">
        <f t="shared" ref="G932:G944" si="93">E932+F932</f>
        <v>724</v>
      </c>
      <c r="H932" s="22">
        <f t="shared" si="91"/>
        <v>58629.520000000004</v>
      </c>
    </row>
    <row r="933" spans="1:8" x14ac:dyDescent="0.3">
      <c r="A933" s="422"/>
      <c r="B933" s="317"/>
      <c r="C933" s="136" t="s">
        <v>333</v>
      </c>
      <c r="D933" s="29" t="s">
        <v>251</v>
      </c>
      <c r="E933" s="43">
        <f>VLOOKUP(C933,Belimo!$A:$B,2,FALSE)</f>
        <v>212</v>
      </c>
      <c r="F933" s="43">
        <f>VLOOKUP("R7040R16-B3",Belimo!A:B,2,FALSE)</f>
        <v>512</v>
      </c>
      <c r="G933" s="24">
        <f t="shared" si="93"/>
        <v>724</v>
      </c>
      <c r="H933" s="22">
        <f t="shared" si="91"/>
        <v>58629.520000000004</v>
      </c>
    </row>
    <row r="934" spans="1:8" x14ac:dyDescent="0.3">
      <c r="A934" s="422"/>
      <c r="B934" s="317"/>
      <c r="C934" s="136" t="s">
        <v>329</v>
      </c>
      <c r="D934" s="29" t="s">
        <v>381</v>
      </c>
      <c r="E934" s="43">
        <f>VLOOKUP(C934,Belimo!$A:$B,2,FALSE)</f>
        <v>193</v>
      </c>
      <c r="F934" s="43">
        <f>VLOOKUP("R7040R16-B3",Belimo!A:B,2,FALSE)</f>
        <v>512</v>
      </c>
      <c r="G934" s="24">
        <f t="shared" si="93"/>
        <v>705</v>
      </c>
      <c r="H934" s="22">
        <f t="shared" si="91"/>
        <v>57090.9</v>
      </c>
    </row>
    <row r="935" spans="1:8" x14ac:dyDescent="0.3">
      <c r="A935" s="422"/>
      <c r="B935" s="317"/>
      <c r="C935" s="136" t="s">
        <v>334</v>
      </c>
      <c r="D935" s="29" t="s">
        <v>251</v>
      </c>
      <c r="E935" s="43">
        <f>VLOOKUP(C935,Belimo!$A:$B,2,FALSE)</f>
        <v>193</v>
      </c>
      <c r="F935" s="43">
        <f>VLOOKUP("R7040R16-B3",Belimo!A:B,2,FALSE)</f>
        <v>512</v>
      </c>
      <c r="G935" s="24">
        <f t="shared" si="93"/>
        <v>705</v>
      </c>
      <c r="H935" s="22">
        <f t="shared" si="91"/>
        <v>57090.9</v>
      </c>
    </row>
    <row r="936" spans="1:8" x14ac:dyDescent="0.3">
      <c r="A936" s="422"/>
      <c r="B936" s="317"/>
      <c r="C936" s="136" t="s">
        <v>330</v>
      </c>
      <c r="D936" s="29" t="s">
        <v>331</v>
      </c>
      <c r="E936" s="43">
        <f>VLOOKUP(C936,Belimo!$A:$B,2,FALSE)</f>
        <v>239</v>
      </c>
      <c r="F936" s="43">
        <f>VLOOKUP("R7040R16-B3",Belimo!A:B,2,FALSE)</f>
        <v>512</v>
      </c>
      <c r="G936" s="24">
        <f t="shared" si="93"/>
        <v>751</v>
      </c>
      <c r="H936" s="22">
        <f t="shared" si="91"/>
        <v>60815.98</v>
      </c>
    </row>
    <row r="937" spans="1:8" x14ac:dyDescent="0.3">
      <c r="A937" s="422"/>
      <c r="B937" s="317"/>
      <c r="C937" s="136" t="s">
        <v>335</v>
      </c>
      <c r="D937" s="29" t="s">
        <v>336</v>
      </c>
      <c r="E937" s="43">
        <f>VLOOKUP(C937,Belimo!$A:$B,2,FALSE)</f>
        <v>239</v>
      </c>
      <c r="F937" s="43">
        <f>VLOOKUP("R7040R16-B3",Belimo!A:B,2,FALSE)</f>
        <v>512</v>
      </c>
      <c r="G937" s="24">
        <f t="shared" si="93"/>
        <v>751</v>
      </c>
      <c r="H937" s="22">
        <f t="shared" si="91"/>
        <v>60815.98</v>
      </c>
    </row>
    <row r="938" spans="1:8" x14ac:dyDescent="0.3">
      <c r="A938" s="422"/>
      <c r="B938" s="317"/>
      <c r="C938" s="136" t="s">
        <v>332</v>
      </c>
      <c r="D938" s="29" t="s">
        <v>331</v>
      </c>
      <c r="E938" s="43">
        <f>VLOOKUP(C938,Belimo!$A:$B,2,FALSE)</f>
        <v>237</v>
      </c>
      <c r="F938" s="43">
        <f>VLOOKUP("R7040R16-B3",Belimo!A:B,2,FALSE)</f>
        <v>512</v>
      </c>
      <c r="G938" s="24">
        <f t="shared" si="93"/>
        <v>749</v>
      </c>
      <c r="H938" s="22">
        <f t="shared" si="91"/>
        <v>60654.020000000004</v>
      </c>
    </row>
    <row r="939" spans="1:8" x14ac:dyDescent="0.3">
      <c r="A939" s="422"/>
      <c r="B939" s="317"/>
      <c r="C939" s="136" t="s">
        <v>347</v>
      </c>
      <c r="D939" s="29" t="s">
        <v>336</v>
      </c>
      <c r="E939" s="43">
        <f>VLOOKUP(C939,Belimo!$A:$B,2,FALSE)</f>
        <v>237</v>
      </c>
      <c r="F939" s="43">
        <f>VLOOKUP("R7040R16-B3",Belimo!A:B,2,FALSE)</f>
        <v>512</v>
      </c>
      <c r="G939" s="24">
        <f t="shared" si="93"/>
        <v>749</v>
      </c>
      <c r="H939" s="22">
        <f t="shared" si="91"/>
        <v>60654.020000000004</v>
      </c>
    </row>
    <row r="940" spans="1:8" x14ac:dyDescent="0.3">
      <c r="A940" s="422"/>
      <c r="B940" s="317"/>
      <c r="C940" s="136" t="s">
        <v>337</v>
      </c>
      <c r="D940" s="29" t="s">
        <v>338</v>
      </c>
      <c r="E940" s="43">
        <f>VLOOKUP(C940,Belimo!$A:$B,2,FALSE)</f>
        <v>299</v>
      </c>
      <c r="F940" s="43">
        <f>VLOOKUP("R7040R16-B3",Belimo!A:B,2,FALSE)</f>
        <v>512</v>
      </c>
      <c r="G940" s="24">
        <f t="shared" si="93"/>
        <v>811</v>
      </c>
      <c r="H940" s="22">
        <f t="shared" si="91"/>
        <v>65674.78</v>
      </c>
    </row>
    <row r="941" spans="1:8" x14ac:dyDescent="0.3">
      <c r="A941" s="422"/>
      <c r="B941" s="317"/>
      <c r="C941" s="136" t="s">
        <v>339</v>
      </c>
      <c r="D941" s="29" t="s">
        <v>203</v>
      </c>
      <c r="E941" s="43">
        <f>VLOOKUP(C941,Belimo!$A:$B,2,FALSE)</f>
        <v>272</v>
      </c>
      <c r="F941" s="43">
        <f>VLOOKUP("R7040R16-B3",Belimo!A:B,2,FALSE)</f>
        <v>512</v>
      </c>
      <c r="G941" s="24">
        <f t="shared" si="93"/>
        <v>784</v>
      </c>
      <c r="H941" s="22">
        <f t="shared" si="91"/>
        <v>63488.32</v>
      </c>
    </row>
    <row r="942" spans="1:8" x14ac:dyDescent="0.3">
      <c r="A942" s="422"/>
      <c r="B942" s="423"/>
      <c r="C942" s="136" t="s">
        <v>340</v>
      </c>
      <c r="D942" s="29" t="s">
        <v>341</v>
      </c>
      <c r="E942" s="43">
        <f>VLOOKUP(C942,Belimo!$A:$B,2,FALSE)</f>
        <v>315</v>
      </c>
      <c r="F942" s="43">
        <f>VLOOKUP("R7040R16-B3",Belimo!A:B,2,FALSE)</f>
        <v>512</v>
      </c>
      <c r="G942" s="24">
        <f t="shared" si="93"/>
        <v>827</v>
      </c>
      <c r="H942" s="22">
        <f t="shared" si="91"/>
        <v>66970.460000000006</v>
      </c>
    </row>
    <row r="943" spans="1:8" ht="30" x14ac:dyDescent="0.3">
      <c r="A943" s="422"/>
      <c r="B943" s="423"/>
      <c r="C943" s="136" t="s">
        <v>342</v>
      </c>
      <c r="D943" s="29" t="s">
        <v>343</v>
      </c>
      <c r="E943" s="43">
        <f>VLOOKUP(C943,Belimo!$A:$B,2,FALSE)</f>
        <v>367</v>
      </c>
      <c r="F943" s="43">
        <f>VLOOKUP("R7040R16-B3",Belimo!A:B,2,FALSE)</f>
        <v>512</v>
      </c>
      <c r="G943" s="24">
        <f t="shared" si="93"/>
        <v>879</v>
      </c>
      <c r="H943" s="22">
        <f t="shared" si="91"/>
        <v>71181.42</v>
      </c>
    </row>
    <row r="944" spans="1:8" ht="30" x14ac:dyDescent="0.3">
      <c r="A944" s="422"/>
      <c r="B944" s="423"/>
      <c r="C944" s="136" t="s">
        <v>344</v>
      </c>
      <c r="D944" s="29" t="s">
        <v>345</v>
      </c>
      <c r="E944" s="43">
        <f>VLOOKUP(C944,Belimo!$A:$B,2,FALSE)</f>
        <v>367</v>
      </c>
      <c r="F944" s="43">
        <f>VLOOKUP("R7040R16-B3",Belimo!A:B,2,FALSE)</f>
        <v>512</v>
      </c>
      <c r="G944" s="24">
        <f t="shared" si="93"/>
        <v>879</v>
      </c>
      <c r="H944" s="22">
        <f t="shared" si="91"/>
        <v>71181.42</v>
      </c>
    </row>
    <row r="945" spans="1:8" ht="18" x14ac:dyDescent="0.3">
      <c r="A945" s="412" t="s">
        <v>999</v>
      </c>
      <c r="B945" s="413"/>
      <c r="C945" s="413"/>
      <c r="D945" s="413"/>
      <c r="E945" s="413"/>
      <c r="F945" s="413"/>
      <c r="G945" s="413"/>
      <c r="H945" s="414"/>
    </row>
    <row r="946" spans="1:8" x14ac:dyDescent="0.3">
      <c r="A946" s="291" t="s">
        <v>28</v>
      </c>
      <c r="B946" s="317">
        <v>31</v>
      </c>
      <c r="C946" s="136" t="s">
        <v>329</v>
      </c>
      <c r="D946" s="29" t="s">
        <v>382</v>
      </c>
      <c r="E946" s="43">
        <f>VLOOKUP(C946,Belimo!$A:$B,2,FALSE)</f>
        <v>193</v>
      </c>
      <c r="F946" s="43">
        <f>VLOOKUP("R7040R-B3",Belimo!A:B,2,FALSE)</f>
        <v>501</v>
      </c>
      <c r="G946" s="24">
        <f t="shared" ref="G946:G957" si="94">E946+F946</f>
        <v>694</v>
      </c>
      <c r="H946" s="22">
        <f t="shared" si="91"/>
        <v>56200.12</v>
      </c>
    </row>
    <row r="947" spans="1:8" x14ac:dyDescent="0.3">
      <c r="A947" s="291"/>
      <c r="B947" s="317"/>
      <c r="C947" s="136" t="s">
        <v>334</v>
      </c>
      <c r="D947" s="29" t="s">
        <v>253</v>
      </c>
      <c r="E947" s="43">
        <f>VLOOKUP(C947,Belimo!$A:$B,2,FALSE)</f>
        <v>193</v>
      </c>
      <c r="F947" s="43">
        <f>VLOOKUP("R7040R-B3",Belimo!A:B,2,FALSE)</f>
        <v>501</v>
      </c>
      <c r="G947" s="24">
        <f t="shared" si="94"/>
        <v>694</v>
      </c>
      <c r="H947" s="22">
        <f t="shared" si="91"/>
        <v>56200.12</v>
      </c>
    </row>
    <row r="948" spans="1:8" x14ac:dyDescent="0.3">
      <c r="A948" s="291"/>
      <c r="B948" s="317"/>
      <c r="C948" s="136" t="s">
        <v>332</v>
      </c>
      <c r="D948" s="29" t="s">
        <v>346</v>
      </c>
      <c r="E948" s="43">
        <f>VLOOKUP(C948,Belimo!$A:$B,2,FALSE)</f>
        <v>237</v>
      </c>
      <c r="F948" s="43">
        <f>VLOOKUP("R7040R-B3",Belimo!A:B,2,FALSE)</f>
        <v>501</v>
      </c>
      <c r="G948" s="24">
        <f t="shared" si="94"/>
        <v>738</v>
      </c>
      <c r="H948" s="22">
        <f t="shared" si="91"/>
        <v>59763.240000000005</v>
      </c>
    </row>
    <row r="949" spans="1:8" x14ac:dyDescent="0.3">
      <c r="A949" s="291"/>
      <c r="B949" s="317"/>
      <c r="C949" s="136" t="s">
        <v>347</v>
      </c>
      <c r="D949" s="29" t="s">
        <v>348</v>
      </c>
      <c r="E949" s="43">
        <f>VLOOKUP(C949,Belimo!$A:$B,2,FALSE)</f>
        <v>237</v>
      </c>
      <c r="F949" s="43">
        <f>VLOOKUP("R7040R-B3",Belimo!A:B,2,FALSE)</f>
        <v>501</v>
      </c>
      <c r="G949" s="24">
        <f t="shared" si="94"/>
        <v>738</v>
      </c>
      <c r="H949" s="22">
        <f t="shared" si="91"/>
        <v>59763.240000000005</v>
      </c>
    </row>
    <row r="950" spans="1:8" x14ac:dyDescent="0.3">
      <c r="A950" s="291"/>
      <c r="B950" s="317"/>
      <c r="C950" s="136" t="s">
        <v>349</v>
      </c>
      <c r="D950" s="29" t="s">
        <v>917</v>
      </c>
      <c r="E950" s="43">
        <f>VLOOKUP(C950,Belimo!$A:$B,2,FALSE)</f>
        <v>371</v>
      </c>
      <c r="F950" s="43">
        <f>VLOOKUP("R7040R-B3",Belimo!A:B,2,FALSE)</f>
        <v>501</v>
      </c>
      <c r="G950" s="24">
        <f t="shared" si="94"/>
        <v>872</v>
      </c>
      <c r="H950" s="22">
        <f t="shared" si="91"/>
        <v>70614.559999999998</v>
      </c>
    </row>
    <row r="951" spans="1:8" x14ac:dyDescent="0.3">
      <c r="A951" s="291"/>
      <c r="B951" s="317"/>
      <c r="C951" s="136" t="s">
        <v>350</v>
      </c>
      <c r="D951" s="29" t="s">
        <v>918</v>
      </c>
      <c r="E951" s="43">
        <f>VLOOKUP(C951,Belimo!$A:$B,2,FALSE)</f>
        <v>371</v>
      </c>
      <c r="F951" s="43">
        <f>VLOOKUP("R7040R-B3",Belimo!A:B,2,FALSE)</f>
        <v>501</v>
      </c>
      <c r="G951" s="24">
        <f t="shared" si="94"/>
        <v>872</v>
      </c>
      <c r="H951" s="22">
        <f t="shared" si="91"/>
        <v>70614.559999999998</v>
      </c>
    </row>
    <row r="952" spans="1:8" x14ac:dyDescent="0.3">
      <c r="A952" s="291"/>
      <c r="B952" s="317"/>
      <c r="C952" s="136" t="s">
        <v>355</v>
      </c>
      <c r="D952" s="29" t="s">
        <v>356</v>
      </c>
      <c r="E952" s="43">
        <f>VLOOKUP(C952,Belimo!$A:$B,2,FALSE)</f>
        <v>341</v>
      </c>
      <c r="F952" s="43">
        <f>VLOOKUP("R7040R-B3",Belimo!A:B,2,FALSE)</f>
        <v>501</v>
      </c>
      <c r="G952" s="24">
        <f t="shared" si="94"/>
        <v>842</v>
      </c>
      <c r="H952" s="22">
        <f t="shared" si="91"/>
        <v>68185.16</v>
      </c>
    </row>
    <row r="953" spans="1:8" x14ac:dyDescent="0.3">
      <c r="A953" s="291"/>
      <c r="B953" s="317"/>
      <c r="C953" s="136" t="s">
        <v>357</v>
      </c>
      <c r="D953" s="29" t="s">
        <v>358</v>
      </c>
      <c r="E953" s="43">
        <f>VLOOKUP(C953,Belimo!$A:$B,2,FALSE)</f>
        <v>341</v>
      </c>
      <c r="F953" s="43">
        <f>VLOOKUP("R7040R-B3",Belimo!A:B,2,FALSE)</f>
        <v>501</v>
      </c>
      <c r="G953" s="24">
        <f t="shared" si="94"/>
        <v>842</v>
      </c>
      <c r="H953" s="22">
        <f t="shared" si="91"/>
        <v>68185.16</v>
      </c>
    </row>
    <row r="954" spans="1:8" ht="30" x14ac:dyDescent="0.3">
      <c r="A954" s="291"/>
      <c r="B954" s="317"/>
      <c r="C954" s="136" t="s">
        <v>351</v>
      </c>
      <c r="D954" s="29" t="s">
        <v>352</v>
      </c>
      <c r="E954" s="43">
        <f>VLOOKUP(C954,Belimo!$A:$B,2,FALSE)</f>
        <v>414</v>
      </c>
      <c r="F954" s="43">
        <f>VLOOKUP("R7040R-B3",Belimo!A:B,2,FALSE)</f>
        <v>501</v>
      </c>
      <c r="G954" s="24">
        <f t="shared" si="94"/>
        <v>915</v>
      </c>
      <c r="H954" s="22">
        <f t="shared" si="91"/>
        <v>74096.7</v>
      </c>
    </row>
    <row r="955" spans="1:8" ht="30" x14ac:dyDescent="0.3">
      <c r="A955" s="291"/>
      <c r="B955" s="317"/>
      <c r="C955" s="136" t="s">
        <v>353</v>
      </c>
      <c r="D955" s="29" t="s">
        <v>354</v>
      </c>
      <c r="E955" s="43">
        <f>VLOOKUP(C955,Belimo!$A:$B,2,FALSE)</f>
        <v>414</v>
      </c>
      <c r="F955" s="43">
        <f>VLOOKUP("R7040R-B3",Belimo!A:B,2,FALSE)</f>
        <v>501</v>
      </c>
      <c r="G955" s="24">
        <f t="shared" si="94"/>
        <v>915</v>
      </c>
      <c r="H955" s="22">
        <f t="shared" si="91"/>
        <v>74096.7</v>
      </c>
    </row>
    <row r="956" spans="1:8" ht="30" x14ac:dyDescent="0.3">
      <c r="A956" s="291"/>
      <c r="B956" s="317"/>
      <c r="C956" s="136" t="s">
        <v>359</v>
      </c>
      <c r="D956" s="29" t="s">
        <v>360</v>
      </c>
      <c r="E956" s="43">
        <f>VLOOKUP(C956,Belimo!$A:$B,2,FALSE)</f>
        <v>378</v>
      </c>
      <c r="F956" s="43">
        <f>VLOOKUP("R7040R-B3",Belimo!A:B,2,FALSE)</f>
        <v>501</v>
      </c>
      <c r="G956" s="24">
        <f t="shared" si="94"/>
        <v>879</v>
      </c>
      <c r="H956" s="22">
        <f t="shared" si="91"/>
        <v>71181.42</v>
      </c>
    </row>
    <row r="957" spans="1:8" ht="30" x14ac:dyDescent="0.3">
      <c r="A957" s="291"/>
      <c r="B957" s="317"/>
      <c r="C957" s="136" t="s">
        <v>361</v>
      </c>
      <c r="D957" s="29" t="s">
        <v>362</v>
      </c>
      <c r="E957" s="43">
        <f>VLOOKUP(C957,Belimo!$A:$B,2,FALSE)</f>
        <v>378</v>
      </c>
      <c r="F957" s="43">
        <f>VLOOKUP("R7040R-B3",Belimo!A:B,2,FALSE)</f>
        <v>501</v>
      </c>
      <c r="G957" s="24">
        <f t="shared" si="94"/>
        <v>879</v>
      </c>
      <c r="H957" s="22">
        <f t="shared" si="91"/>
        <v>71181.42</v>
      </c>
    </row>
    <row r="958" spans="1:8" ht="15" customHeight="1" x14ac:dyDescent="0.3">
      <c r="A958" s="412" t="s">
        <v>1000</v>
      </c>
      <c r="B958" s="413"/>
      <c r="C958" s="413"/>
      <c r="D958" s="413"/>
      <c r="E958" s="413"/>
      <c r="F958" s="413"/>
      <c r="G958" s="413"/>
      <c r="H958" s="414"/>
    </row>
    <row r="959" spans="1:8" ht="15" customHeight="1" x14ac:dyDescent="0.3">
      <c r="A959" s="422" t="s">
        <v>29</v>
      </c>
      <c r="B959" s="317">
        <v>25</v>
      </c>
      <c r="C959" s="136" t="s">
        <v>916</v>
      </c>
      <c r="D959" s="29" t="s">
        <v>381</v>
      </c>
      <c r="E959" s="43">
        <f>VLOOKUP(C959,Belimo!$A:$B,2,FALSE)</f>
        <v>212</v>
      </c>
      <c r="F959" s="43">
        <f>VLOOKUP("R7050R25-B3",Belimo!A:B,2,FALSE)</f>
        <v>562</v>
      </c>
      <c r="G959" s="24">
        <f t="shared" ref="G959:G971" si="95">E959+F959</f>
        <v>774</v>
      </c>
      <c r="H959" s="22">
        <f t="shared" si="91"/>
        <v>62678.520000000004</v>
      </c>
    </row>
    <row r="960" spans="1:8" ht="15" customHeight="1" x14ac:dyDescent="0.3">
      <c r="A960" s="422"/>
      <c r="B960" s="317"/>
      <c r="C960" s="136" t="s">
        <v>333</v>
      </c>
      <c r="D960" s="29" t="s">
        <v>251</v>
      </c>
      <c r="E960" s="43">
        <f>VLOOKUP(C960,Belimo!$A:$B,2,FALSE)</f>
        <v>212</v>
      </c>
      <c r="F960" s="43">
        <f>VLOOKUP("R7050R25-B3",Belimo!A:B,2,FALSE)</f>
        <v>562</v>
      </c>
      <c r="G960" s="24">
        <f t="shared" si="95"/>
        <v>774</v>
      </c>
      <c r="H960" s="22">
        <f t="shared" si="91"/>
        <v>62678.520000000004</v>
      </c>
    </row>
    <row r="961" spans="1:8" ht="15" customHeight="1" x14ac:dyDescent="0.3">
      <c r="A961" s="422"/>
      <c r="B961" s="317"/>
      <c r="C961" s="136" t="s">
        <v>329</v>
      </c>
      <c r="D961" s="29" t="s">
        <v>381</v>
      </c>
      <c r="E961" s="43">
        <f>VLOOKUP(C961,Belimo!$A:$B,2,FALSE)</f>
        <v>193</v>
      </c>
      <c r="F961" s="43">
        <f>VLOOKUP("R7050R25-B3",Belimo!A:B,2,FALSE)</f>
        <v>562</v>
      </c>
      <c r="G961" s="24">
        <f t="shared" si="95"/>
        <v>755</v>
      </c>
      <c r="H961" s="22">
        <f t="shared" si="91"/>
        <v>61139.9</v>
      </c>
    </row>
    <row r="962" spans="1:8" ht="15" customHeight="1" x14ac:dyDescent="0.3">
      <c r="A962" s="422"/>
      <c r="B962" s="317"/>
      <c r="C962" s="136" t="s">
        <v>334</v>
      </c>
      <c r="D962" s="29" t="s">
        <v>251</v>
      </c>
      <c r="E962" s="43">
        <f>VLOOKUP(C962,Belimo!$A:$B,2,FALSE)</f>
        <v>193</v>
      </c>
      <c r="F962" s="43">
        <f>VLOOKUP("R7050R25-B3",Belimo!A:B,2,FALSE)</f>
        <v>562</v>
      </c>
      <c r="G962" s="24">
        <f t="shared" si="95"/>
        <v>755</v>
      </c>
      <c r="H962" s="22">
        <f t="shared" si="91"/>
        <v>61139.9</v>
      </c>
    </row>
    <row r="963" spans="1:8" ht="15" customHeight="1" x14ac:dyDescent="0.3">
      <c r="A963" s="422"/>
      <c r="B963" s="317"/>
      <c r="C963" s="136" t="s">
        <v>330</v>
      </c>
      <c r="D963" s="29" t="s">
        <v>331</v>
      </c>
      <c r="E963" s="43">
        <f>VLOOKUP(C963,Belimo!$A:$B,2,FALSE)</f>
        <v>239</v>
      </c>
      <c r="F963" s="43">
        <f>VLOOKUP("R7050R25-B3",Belimo!A:B,2,FALSE)</f>
        <v>562</v>
      </c>
      <c r="G963" s="24">
        <f t="shared" si="95"/>
        <v>801</v>
      </c>
      <c r="H963" s="22">
        <f t="shared" si="91"/>
        <v>64864.98</v>
      </c>
    </row>
    <row r="964" spans="1:8" ht="15" customHeight="1" x14ac:dyDescent="0.3">
      <c r="A964" s="422"/>
      <c r="B964" s="317"/>
      <c r="C964" s="136" t="s">
        <v>335</v>
      </c>
      <c r="D964" s="29" t="s">
        <v>336</v>
      </c>
      <c r="E964" s="43">
        <f>VLOOKUP(C964,Belimo!$A:$B,2,FALSE)</f>
        <v>239</v>
      </c>
      <c r="F964" s="43">
        <f>VLOOKUP("R7050R25-B3",Belimo!A:B,2,FALSE)</f>
        <v>562</v>
      </c>
      <c r="G964" s="24">
        <f t="shared" si="95"/>
        <v>801</v>
      </c>
      <c r="H964" s="22">
        <f t="shared" si="91"/>
        <v>64864.98</v>
      </c>
    </row>
    <row r="965" spans="1:8" ht="15" customHeight="1" x14ac:dyDescent="0.3">
      <c r="A965" s="422"/>
      <c r="B965" s="317"/>
      <c r="C965" s="136" t="s">
        <v>332</v>
      </c>
      <c r="D965" s="29" t="s">
        <v>331</v>
      </c>
      <c r="E965" s="43">
        <f>VLOOKUP(C965,Belimo!$A:$B,2,FALSE)</f>
        <v>237</v>
      </c>
      <c r="F965" s="43">
        <f>VLOOKUP("R7050R25-B3",Belimo!A:B,2,FALSE)</f>
        <v>562</v>
      </c>
      <c r="G965" s="24">
        <f t="shared" si="95"/>
        <v>799</v>
      </c>
      <c r="H965" s="22">
        <f t="shared" si="91"/>
        <v>64703.020000000004</v>
      </c>
    </row>
    <row r="966" spans="1:8" ht="15" customHeight="1" x14ac:dyDescent="0.3">
      <c r="A966" s="422"/>
      <c r="B966" s="317"/>
      <c r="C966" s="136" t="s">
        <v>347</v>
      </c>
      <c r="D966" s="29" t="s">
        <v>336</v>
      </c>
      <c r="E966" s="43">
        <f>VLOOKUP(C966,Belimo!$A:$B,2,FALSE)</f>
        <v>237</v>
      </c>
      <c r="F966" s="43">
        <f>VLOOKUP("R7050R25-B3",Belimo!A:B,2,FALSE)</f>
        <v>562</v>
      </c>
      <c r="G966" s="24">
        <f t="shared" si="95"/>
        <v>799</v>
      </c>
      <c r="H966" s="22">
        <f t="shared" si="91"/>
        <v>64703.020000000004</v>
      </c>
    </row>
    <row r="967" spans="1:8" ht="15" customHeight="1" x14ac:dyDescent="0.3">
      <c r="A967" s="422"/>
      <c r="B967" s="317"/>
      <c r="C967" s="136" t="s">
        <v>337</v>
      </c>
      <c r="D967" s="29" t="s">
        <v>338</v>
      </c>
      <c r="E967" s="43">
        <f>VLOOKUP(C967,Belimo!$A:$B,2,FALSE)</f>
        <v>299</v>
      </c>
      <c r="F967" s="43">
        <f>VLOOKUP("R7050R25-B3",Belimo!A:B,2,FALSE)</f>
        <v>562</v>
      </c>
      <c r="G967" s="24">
        <f t="shared" si="95"/>
        <v>861</v>
      </c>
      <c r="H967" s="22">
        <f t="shared" si="91"/>
        <v>69723.78</v>
      </c>
    </row>
    <row r="968" spans="1:8" ht="15" customHeight="1" x14ac:dyDescent="0.3">
      <c r="A968" s="422"/>
      <c r="B968" s="317"/>
      <c r="C968" s="136" t="s">
        <v>339</v>
      </c>
      <c r="D968" s="29" t="s">
        <v>203</v>
      </c>
      <c r="E968" s="43">
        <f>VLOOKUP(C968,Belimo!$A:$B,2,FALSE)</f>
        <v>272</v>
      </c>
      <c r="F968" s="43">
        <f>VLOOKUP("R7050R25-B3",Belimo!A:B,2,FALSE)</f>
        <v>562</v>
      </c>
      <c r="G968" s="24">
        <f t="shared" si="95"/>
        <v>834</v>
      </c>
      <c r="H968" s="22">
        <f t="shared" si="91"/>
        <v>67537.320000000007</v>
      </c>
    </row>
    <row r="969" spans="1:8" ht="15" customHeight="1" x14ac:dyDescent="0.3">
      <c r="A969" s="422"/>
      <c r="B969" s="423"/>
      <c r="C969" s="136" t="s">
        <v>340</v>
      </c>
      <c r="D969" s="29" t="s">
        <v>341</v>
      </c>
      <c r="E969" s="43">
        <f>VLOOKUP(C969,Belimo!$A:$B,2,FALSE)</f>
        <v>315</v>
      </c>
      <c r="F969" s="43">
        <f>VLOOKUP("R7050R25-B3",Belimo!A:B,2,FALSE)</f>
        <v>562</v>
      </c>
      <c r="G969" s="24">
        <f t="shared" si="95"/>
        <v>877</v>
      </c>
      <c r="H969" s="22">
        <f t="shared" si="91"/>
        <v>71019.460000000006</v>
      </c>
    </row>
    <row r="970" spans="1:8" ht="15" customHeight="1" x14ac:dyDescent="0.3">
      <c r="A970" s="422"/>
      <c r="B970" s="423"/>
      <c r="C970" s="136" t="s">
        <v>342</v>
      </c>
      <c r="D970" s="29" t="s">
        <v>343</v>
      </c>
      <c r="E970" s="43">
        <f>VLOOKUP(C970,Belimo!$A:$B,2,FALSE)</f>
        <v>367</v>
      </c>
      <c r="F970" s="43">
        <f>VLOOKUP("R7050R25-B3",Belimo!A:B,2,FALSE)</f>
        <v>562</v>
      </c>
      <c r="G970" s="24">
        <f t="shared" si="95"/>
        <v>929</v>
      </c>
      <c r="H970" s="22">
        <f t="shared" si="91"/>
        <v>75230.42</v>
      </c>
    </row>
    <row r="971" spans="1:8" ht="15" customHeight="1" x14ac:dyDescent="0.3">
      <c r="A971" s="422"/>
      <c r="B971" s="423"/>
      <c r="C971" s="136" t="s">
        <v>344</v>
      </c>
      <c r="D971" s="29" t="s">
        <v>345</v>
      </c>
      <c r="E971" s="43">
        <f>VLOOKUP(C971,Belimo!$A:$B,2,FALSE)</f>
        <v>367</v>
      </c>
      <c r="F971" s="43">
        <f>VLOOKUP("R7050R25-B3",Belimo!A:B,2,FALSE)</f>
        <v>562</v>
      </c>
      <c r="G971" s="24">
        <f t="shared" si="95"/>
        <v>929</v>
      </c>
      <c r="H971" s="22">
        <f t="shared" si="91"/>
        <v>75230.42</v>
      </c>
    </row>
    <row r="972" spans="1:8" ht="15" customHeight="1" x14ac:dyDescent="0.3">
      <c r="A972" s="412" t="s">
        <v>1001</v>
      </c>
      <c r="B972" s="413"/>
      <c r="C972" s="413"/>
      <c r="D972" s="413"/>
      <c r="E972" s="413"/>
      <c r="F972" s="413"/>
      <c r="G972" s="413"/>
      <c r="H972" s="414"/>
    </row>
    <row r="973" spans="1:8" ht="15" customHeight="1" x14ac:dyDescent="0.3">
      <c r="A973" s="291" t="s">
        <v>30</v>
      </c>
      <c r="B973" s="317">
        <v>49</v>
      </c>
      <c r="C973" s="136" t="s">
        <v>329</v>
      </c>
      <c r="D973" s="29" t="s">
        <v>382</v>
      </c>
      <c r="E973" s="43">
        <f>VLOOKUP(C973,Belimo!$A:$B,2,FALSE)</f>
        <v>193</v>
      </c>
      <c r="F973" s="43">
        <f>VLOOKUP("R7050R-B3",Belimo!A:B,2,FALSE)</f>
        <v>554</v>
      </c>
      <c r="G973" s="24">
        <f t="shared" ref="G973:G984" si="96">E973+F973</f>
        <v>747</v>
      </c>
      <c r="H973" s="22">
        <f t="shared" si="91"/>
        <v>60492.060000000005</v>
      </c>
    </row>
    <row r="974" spans="1:8" ht="15" customHeight="1" x14ac:dyDescent="0.3">
      <c r="A974" s="291"/>
      <c r="B974" s="317"/>
      <c r="C974" s="136" t="s">
        <v>334</v>
      </c>
      <c r="D974" s="29" t="s">
        <v>253</v>
      </c>
      <c r="E974" s="43">
        <f>VLOOKUP(C974,Belimo!$A:$B,2,FALSE)</f>
        <v>193</v>
      </c>
      <c r="F974" s="43">
        <f>VLOOKUP("R7050R-B3",Belimo!A:B,2,FALSE)</f>
        <v>554</v>
      </c>
      <c r="G974" s="24">
        <f t="shared" si="96"/>
        <v>747</v>
      </c>
      <c r="H974" s="22">
        <f t="shared" ref="H974:H1001" si="97">$G$7*G974</f>
        <v>60492.060000000005</v>
      </c>
    </row>
    <row r="975" spans="1:8" ht="15" customHeight="1" x14ac:dyDescent="0.3">
      <c r="A975" s="291"/>
      <c r="B975" s="317"/>
      <c r="C975" s="136" t="s">
        <v>332</v>
      </c>
      <c r="D975" s="29" t="s">
        <v>346</v>
      </c>
      <c r="E975" s="43">
        <f>VLOOKUP(C975,Belimo!$A:$B,2,FALSE)</f>
        <v>237</v>
      </c>
      <c r="F975" s="43">
        <f>VLOOKUP("R7050R-B3",Belimo!A:B,2,FALSE)</f>
        <v>554</v>
      </c>
      <c r="G975" s="24">
        <f t="shared" si="96"/>
        <v>791</v>
      </c>
      <c r="H975" s="22">
        <f t="shared" si="97"/>
        <v>64055.18</v>
      </c>
    </row>
    <row r="976" spans="1:8" ht="15" customHeight="1" x14ac:dyDescent="0.3">
      <c r="A976" s="291"/>
      <c r="B976" s="317"/>
      <c r="C976" s="136" t="s">
        <v>347</v>
      </c>
      <c r="D976" s="29" t="s">
        <v>348</v>
      </c>
      <c r="E976" s="43">
        <f>VLOOKUP(C976,Belimo!$A:$B,2,FALSE)</f>
        <v>237</v>
      </c>
      <c r="F976" s="43">
        <f>VLOOKUP("R7050R-B3",Belimo!A:B,2,FALSE)</f>
        <v>554</v>
      </c>
      <c r="G976" s="24">
        <f t="shared" si="96"/>
        <v>791</v>
      </c>
      <c r="H976" s="22">
        <f t="shared" si="97"/>
        <v>64055.18</v>
      </c>
    </row>
    <row r="977" spans="1:8" ht="15" customHeight="1" x14ac:dyDescent="0.3">
      <c r="A977" s="291"/>
      <c r="B977" s="317"/>
      <c r="C977" s="136" t="s">
        <v>349</v>
      </c>
      <c r="D977" s="29" t="s">
        <v>917</v>
      </c>
      <c r="E977" s="43">
        <f>VLOOKUP(C977,Belimo!$A:$B,2,FALSE)</f>
        <v>371</v>
      </c>
      <c r="F977" s="43">
        <f>VLOOKUP("R7050R-B3",Belimo!A:B,2,FALSE)</f>
        <v>554</v>
      </c>
      <c r="G977" s="24">
        <f t="shared" si="96"/>
        <v>925</v>
      </c>
      <c r="H977" s="22">
        <f t="shared" si="97"/>
        <v>74906.5</v>
      </c>
    </row>
    <row r="978" spans="1:8" ht="15" customHeight="1" x14ac:dyDescent="0.3">
      <c r="A978" s="291"/>
      <c r="B978" s="317"/>
      <c r="C978" s="136" t="s">
        <v>350</v>
      </c>
      <c r="D978" s="29" t="s">
        <v>918</v>
      </c>
      <c r="E978" s="43">
        <f>VLOOKUP(C978,Belimo!$A:$B,2,FALSE)</f>
        <v>371</v>
      </c>
      <c r="F978" s="43">
        <f>VLOOKUP("R7050R-B3",Belimo!A:B,2,FALSE)</f>
        <v>554</v>
      </c>
      <c r="G978" s="24">
        <f t="shared" si="96"/>
        <v>925</v>
      </c>
      <c r="H978" s="22">
        <f t="shared" si="97"/>
        <v>74906.5</v>
      </c>
    </row>
    <row r="979" spans="1:8" ht="15" customHeight="1" x14ac:dyDescent="0.3">
      <c r="A979" s="291"/>
      <c r="B979" s="317"/>
      <c r="C979" s="136" t="s">
        <v>355</v>
      </c>
      <c r="D979" s="29" t="s">
        <v>356</v>
      </c>
      <c r="E979" s="43">
        <f>VLOOKUP(C979,Belimo!$A:$B,2,FALSE)</f>
        <v>341</v>
      </c>
      <c r="F979" s="43">
        <f>VLOOKUP("R7050R-B3",Belimo!A:B,2,FALSE)</f>
        <v>554</v>
      </c>
      <c r="G979" s="24">
        <f t="shared" si="96"/>
        <v>895</v>
      </c>
      <c r="H979" s="22">
        <f t="shared" si="97"/>
        <v>72477.100000000006</v>
      </c>
    </row>
    <row r="980" spans="1:8" ht="15" customHeight="1" x14ac:dyDescent="0.3">
      <c r="A980" s="291"/>
      <c r="B980" s="317"/>
      <c r="C980" s="136" t="s">
        <v>357</v>
      </c>
      <c r="D980" s="29" t="s">
        <v>358</v>
      </c>
      <c r="E980" s="43">
        <f>VLOOKUP(C980,Belimo!$A:$B,2,FALSE)</f>
        <v>341</v>
      </c>
      <c r="F980" s="43">
        <f>VLOOKUP("R7050R-B3",Belimo!A:B,2,FALSE)</f>
        <v>554</v>
      </c>
      <c r="G980" s="24">
        <f t="shared" si="96"/>
        <v>895</v>
      </c>
      <c r="H980" s="22">
        <f t="shared" si="97"/>
        <v>72477.100000000006</v>
      </c>
    </row>
    <row r="981" spans="1:8" ht="15" customHeight="1" x14ac:dyDescent="0.3">
      <c r="A981" s="291"/>
      <c r="B981" s="317"/>
      <c r="C981" s="136" t="s">
        <v>351</v>
      </c>
      <c r="D981" s="29" t="s">
        <v>352</v>
      </c>
      <c r="E981" s="43">
        <f>VLOOKUP(C981,Belimo!$A:$B,2,FALSE)</f>
        <v>414</v>
      </c>
      <c r="F981" s="43">
        <f>VLOOKUP("R7050R-B3",Belimo!A:B,2,FALSE)</f>
        <v>554</v>
      </c>
      <c r="G981" s="24">
        <f t="shared" si="96"/>
        <v>968</v>
      </c>
      <c r="H981" s="22">
        <f t="shared" si="97"/>
        <v>78388.639999999999</v>
      </c>
    </row>
    <row r="982" spans="1:8" ht="15" customHeight="1" x14ac:dyDescent="0.3">
      <c r="A982" s="291"/>
      <c r="B982" s="317"/>
      <c r="C982" s="136" t="s">
        <v>353</v>
      </c>
      <c r="D982" s="29" t="s">
        <v>354</v>
      </c>
      <c r="E982" s="43">
        <f>VLOOKUP(C982,Belimo!$A:$B,2,FALSE)</f>
        <v>414</v>
      </c>
      <c r="F982" s="43">
        <f>VLOOKUP("R7050R-B3",Belimo!A:B,2,FALSE)</f>
        <v>554</v>
      </c>
      <c r="G982" s="24">
        <f t="shared" si="96"/>
        <v>968</v>
      </c>
      <c r="H982" s="22">
        <f t="shared" si="97"/>
        <v>78388.639999999999</v>
      </c>
    </row>
    <row r="983" spans="1:8" ht="15" customHeight="1" x14ac:dyDescent="0.3">
      <c r="A983" s="291"/>
      <c r="B983" s="317"/>
      <c r="C983" s="136" t="s">
        <v>359</v>
      </c>
      <c r="D983" s="29" t="s">
        <v>360</v>
      </c>
      <c r="E983" s="43">
        <f>VLOOKUP(C983,Belimo!$A:$B,2,FALSE)</f>
        <v>378</v>
      </c>
      <c r="F983" s="43">
        <f>VLOOKUP("R7050R-B3",Belimo!A:B,2,FALSE)</f>
        <v>554</v>
      </c>
      <c r="G983" s="24">
        <f t="shared" si="96"/>
        <v>932</v>
      </c>
      <c r="H983" s="22">
        <f t="shared" si="97"/>
        <v>75473.36</v>
      </c>
    </row>
    <row r="984" spans="1:8" ht="15" customHeight="1" x14ac:dyDescent="0.3">
      <c r="A984" s="291"/>
      <c r="B984" s="317"/>
      <c r="C984" s="136" t="s">
        <v>361</v>
      </c>
      <c r="D984" s="29" t="s">
        <v>362</v>
      </c>
      <c r="E984" s="43">
        <f>VLOOKUP(C984,Belimo!$A:$B,2,FALSE)</f>
        <v>378</v>
      </c>
      <c r="F984" s="43">
        <f>VLOOKUP("R7050R-B3",Belimo!A:B,2,FALSE)</f>
        <v>554</v>
      </c>
      <c r="G984" s="24">
        <f t="shared" si="96"/>
        <v>932</v>
      </c>
      <c r="H984" s="22">
        <f t="shared" si="97"/>
        <v>75473.36</v>
      </c>
    </row>
    <row r="985" spans="1:8" ht="51.75" customHeight="1" x14ac:dyDescent="0.3">
      <c r="A985" s="299" t="s">
        <v>1551</v>
      </c>
      <c r="B985" s="300"/>
      <c r="C985" s="300"/>
      <c r="D985" s="300"/>
      <c r="E985" s="300"/>
      <c r="F985" s="300"/>
      <c r="G985" s="300"/>
      <c r="H985" s="318"/>
    </row>
    <row r="986" spans="1:8" ht="15" customHeight="1" x14ac:dyDescent="0.3">
      <c r="A986" s="48" t="s">
        <v>1731</v>
      </c>
      <c r="B986" s="21">
        <v>0.3</v>
      </c>
      <c r="C986" s="147" t="s">
        <v>136</v>
      </c>
      <c r="D986" s="116"/>
      <c r="E986" s="116"/>
      <c r="F986" s="43">
        <f>VLOOKUP(A986,Belimo!$A:$B,2,FALSE)</f>
        <v>179</v>
      </c>
      <c r="G986" s="24">
        <f>E986+F986</f>
        <v>179</v>
      </c>
      <c r="H986" s="22">
        <f t="shared" si="97"/>
        <v>14495.42</v>
      </c>
    </row>
    <row r="987" spans="1:8" ht="15" customHeight="1" x14ac:dyDescent="0.3">
      <c r="A987" s="48" t="s">
        <v>1732</v>
      </c>
      <c r="B987" s="21">
        <v>0.4</v>
      </c>
      <c r="C987" s="147" t="s">
        <v>136</v>
      </c>
      <c r="D987" s="116"/>
      <c r="E987" s="116"/>
      <c r="F987" s="43">
        <f>VLOOKUP(A987,Belimo!$A:$B,2,FALSE)</f>
        <v>179</v>
      </c>
      <c r="G987" s="24">
        <f t="shared" ref="G987:G1001" si="98">E987+F987</f>
        <v>179</v>
      </c>
      <c r="H987" s="22">
        <f t="shared" si="97"/>
        <v>14495.42</v>
      </c>
    </row>
    <row r="988" spans="1:8" ht="15" customHeight="1" x14ac:dyDescent="0.3">
      <c r="A988" s="48" t="s">
        <v>1733</v>
      </c>
      <c r="B988" s="21">
        <v>0.63</v>
      </c>
      <c r="C988" s="147" t="s">
        <v>136</v>
      </c>
      <c r="D988" s="116"/>
      <c r="E988" s="116"/>
      <c r="F988" s="43">
        <f>VLOOKUP(A988,Belimo!$A:$B,2,FALSE)</f>
        <v>179</v>
      </c>
      <c r="G988" s="24">
        <f t="shared" si="98"/>
        <v>179</v>
      </c>
      <c r="H988" s="22">
        <f t="shared" si="97"/>
        <v>14495.42</v>
      </c>
    </row>
    <row r="989" spans="1:8" ht="15" customHeight="1" x14ac:dyDescent="0.3">
      <c r="A989" s="48" t="s">
        <v>1734</v>
      </c>
      <c r="B989" s="21">
        <v>1</v>
      </c>
      <c r="C989" s="147" t="s">
        <v>136</v>
      </c>
      <c r="D989" s="116"/>
      <c r="E989" s="116"/>
      <c r="F989" s="43">
        <f>VLOOKUP(A989,Belimo!$A:$B,2,FALSE)</f>
        <v>179</v>
      </c>
      <c r="G989" s="24">
        <f t="shared" si="98"/>
        <v>179</v>
      </c>
      <c r="H989" s="22">
        <f t="shared" si="97"/>
        <v>14495.42</v>
      </c>
    </row>
    <row r="990" spans="1:8" ht="15" customHeight="1" x14ac:dyDescent="0.3">
      <c r="A990" s="48" t="s">
        <v>1735</v>
      </c>
      <c r="B990" s="21">
        <v>1.6</v>
      </c>
      <c r="C990" s="147" t="s">
        <v>136</v>
      </c>
      <c r="D990" s="116"/>
      <c r="E990" s="116"/>
      <c r="F990" s="43">
        <f>VLOOKUP(A990,Belimo!$A:$B,2,FALSE)</f>
        <v>179</v>
      </c>
      <c r="G990" s="24">
        <f t="shared" si="98"/>
        <v>179</v>
      </c>
      <c r="H990" s="22">
        <f t="shared" si="97"/>
        <v>14495.42</v>
      </c>
    </row>
    <row r="991" spans="1:8" ht="15" customHeight="1" x14ac:dyDescent="0.3">
      <c r="A991" s="48" t="s">
        <v>1736</v>
      </c>
      <c r="B991" s="21">
        <v>2.5</v>
      </c>
      <c r="C991" s="147" t="s">
        <v>136</v>
      </c>
      <c r="D991" s="116"/>
      <c r="E991" s="116"/>
      <c r="F991" s="43">
        <f>VLOOKUP(A991,Belimo!$A:$B,2,FALSE)</f>
        <v>179</v>
      </c>
      <c r="G991" s="24">
        <f t="shared" si="98"/>
        <v>179</v>
      </c>
      <c r="H991" s="22">
        <f t="shared" si="97"/>
        <v>14495.42</v>
      </c>
    </row>
    <row r="992" spans="1:8" ht="15" customHeight="1" x14ac:dyDescent="0.3">
      <c r="A992" s="48" t="s">
        <v>1738</v>
      </c>
      <c r="B992" s="21">
        <v>2.5</v>
      </c>
      <c r="C992" s="147" t="s">
        <v>391</v>
      </c>
      <c r="D992" s="116"/>
      <c r="E992" s="116"/>
      <c r="F992" s="43">
        <f>VLOOKUP(A992,Belimo!$A:$B,2,FALSE)</f>
        <v>206</v>
      </c>
      <c r="G992" s="24">
        <f t="shared" si="98"/>
        <v>206</v>
      </c>
      <c r="H992" s="22">
        <f t="shared" si="97"/>
        <v>16681.88</v>
      </c>
    </row>
    <row r="993" spans="1:8" ht="15" customHeight="1" x14ac:dyDescent="0.3">
      <c r="A993" s="48" t="s">
        <v>1739</v>
      </c>
      <c r="B993" s="21">
        <v>4</v>
      </c>
      <c r="C993" s="147" t="s">
        <v>391</v>
      </c>
      <c r="D993" s="116"/>
      <c r="E993" s="116"/>
      <c r="F993" s="43">
        <f>VLOOKUP(A993,Belimo!$A:$B,2,FALSE)</f>
        <v>206</v>
      </c>
      <c r="G993" s="24">
        <f t="shared" si="98"/>
        <v>206</v>
      </c>
      <c r="H993" s="22">
        <f t="shared" si="97"/>
        <v>16681.88</v>
      </c>
    </row>
    <row r="994" spans="1:8" ht="15" customHeight="1" x14ac:dyDescent="0.3">
      <c r="A994" s="48" t="s">
        <v>1740</v>
      </c>
      <c r="B994" s="21">
        <v>6.3</v>
      </c>
      <c r="C994" s="147" t="s">
        <v>391</v>
      </c>
      <c r="D994" s="116"/>
      <c r="E994" s="116"/>
      <c r="F994" s="43">
        <f>VLOOKUP(A994,Belimo!$A:$B,2,FALSE)</f>
        <v>206</v>
      </c>
      <c r="G994" s="24">
        <f t="shared" si="98"/>
        <v>206</v>
      </c>
      <c r="H994" s="22">
        <f t="shared" si="97"/>
        <v>16681.88</v>
      </c>
    </row>
    <row r="995" spans="1:8" ht="15" customHeight="1" x14ac:dyDescent="0.3">
      <c r="A995" s="48" t="s">
        <v>1742</v>
      </c>
      <c r="B995" s="21">
        <v>6.3</v>
      </c>
      <c r="C995" s="147" t="s">
        <v>392</v>
      </c>
      <c r="D995" s="116"/>
      <c r="E995" s="116"/>
      <c r="F995" s="43">
        <f>VLOOKUP(A995,Belimo!$A:$B,2,FALSE)</f>
        <v>238</v>
      </c>
      <c r="G995" s="24">
        <f t="shared" si="98"/>
        <v>238</v>
      </c>
      <c r="H995" s="22">
        <f t="shared" si="97"/>
        <v>19273.240000000002</v>
      </c>
    </row>
    <row r="996" spans="1:8" ht="15" customHeight="1" x14ac:dyDescent="0.3">
      <c r="A996" s="48" t="s">
        <v>1743</v>
      </c>
      <c r="B996" s="21">
        <v>10</v>
      </c>
      <c r="C996" s="147" t="s">
        <v>392</v>
      </c>
      <c r="D996" s="116"/>
      <c r="E996" s="116"/>
      <c r="F996" s="43">
        <f>VLOOKUP(A996,Belimo!$A:$B,2,FALSE)</f>
        <v>238</v>
      </c>
      <c r="G996" s="24">
        <f t="shared" si="98"/>
        <v>238</v>
      </c>
      <c r="H996" s="22">
        <f t="shared" si="97"/>
        <v>19273.240000000002</v>
      </c>
    </row>
    <row r="997" spans="1:8" ht="15" customHeight="1" x14ac:dyDescent="0.3">
      <c r="A997" s="48" t="s">
        <v>1744</v>
      </c>
      <c r="B997" s="21">
        <v>16</v>
      </c>
      <c r="C997" s="147" t="s">
        <v>392</v>
      </c>
      <c r="D997" s="116"/>
      <c r="E997" s="116"/>
      <c r="F997" s="43">
        <f>VLOOKUP(A997,Belimo!$A:$B,2,FALSE)</f>
        <v>238</v>
      </c>
      <c r="G997" s="24">
        <f t="shared" si="98"/>
        <v>238</v>
      </c>
      <c r="H997" s="22">
        <f t="shared" si="97"/>
        <v>19273.240000000002</v>
      </c>
    </row>
    <row r="998" spans="1:8" ht="51.75" customHeight="1" x14ac:dyDescent="0.3">
      <c r="A998" s="299" t="s">
        <v>1552</v>
      </c>
      <c r="B998" s="300"/>
      <c r="C998" s="300"/>
      <c r="D998" s="300"/>
      <c r="E998" s="300"/>
      <c r="F998" s="300"/>
      <c r="G998" s="300"/>
      <c r="H998" s="318"/>
    </row>
    <row r="999" spans="1:8" ht="15" customHeight="1" x14ac:dyDescent="0.3">
      <c r="A999" s="48" t="s">
        <v>1737</v>
      </c>
      <c r="B999" s="21">
        <v>4</v>
      </c>
      <c r="C999" s="147" t="s">
        <v>136</v>
      </c>
      <c r="D999" s="116"/>
      <c r="E999" s="116"/>
      <c r="F999" s="43">
        <f>VLOOKUP(A999,Belimo!$A:$B,2,FALSE)</f>
        <v>179</v>
      </c>
      <c r="G999" s="24">
        <f t="shared" si="98"/>
        <v>179</v>
      </c>
      <c r="H999" s="22">
        <f t="shared" si="97"/>
        <v>14495.42</v>
      </c>
    </row>
    <row r="1000" spans="1:8" ht="15" customHeight="1" x14ac:dyDescent="0.3">
      <c r="A1000" s="48" t="s">
        <v>1741</v>
      </c>
      <c r="B1000" s="21">
        <v>12</v>
      </c>
      <c r="C1000" s="147" t="s">
        <v>391</v>
      </c>
      <c r="D1000" s="116"/>
      <c r="E1000" s="116"/>
      <c r="F1000" s="43">
        <f>VLOOKUP(A1000,Belimo!$A:$B,2,FALSE)</f>
        <v>206</v>
      </c>
      <c r="G1000" s="24">
        <f t="shared" si="98"/>
        <v>206</v>
      </c>
      <c r="H1000" s="22">
        <f t="shared" si="97"/>
        <v>16681.88</v>
      </c>
    </row>
    <row r="1001" spans="1:8" ht="15" customHeight="1" x14ac:dyDescent="0.3">
      <c r="A1001" s="48" t="s">
        <v>1745</v>
      </c>
      <c r="B1001" s="21">
        <v>25</v>
      </c>
      <c r="C1001" s="147" t="s">
        <v>392</v>
      </c>
      <c r="D1001" s="116"/>
      <c r="E1001" s="116"/>
      <c r="F1001" s="43">
        <f>VLOOKUP(A1001,Belimo!$A:$B,2,FALSE)</f>
        <v>238</v>
      </c>
      <c r="G1001" s="24">
        <f t="shared" si="98"/>
        <v>238</v>
      </c>
      <c r="H1001" s="22">
        <f t="shared" si="97"/>
        <v>19273.240000000002</v>
      </c>
    </row>
    <row r="1002" spans="1:8" ht="51.75" customHeight="1" x14ac:dyDescent="0.3">
      <c r="A1002" s="299" t="s">
        <v>1172</v>
      </c>
      <c r="B1002" s="300"/>
      <c r="C1002" s="300"/>
      <c r="D1002" s="300"/>
      <c r="E1002" s="300"/>
      <c r="F1002" s="300"/>
      <c r="G1002" s="300"/>
      <c r="H1002" s="318"/>
    </row>
    <row r="1003" spans="1:8" ht="15" customHeight="1" x14ac:dyDescent="0.3">
      <c r="A1003" s="412" t="s">
        <v>391</v>
      </c>
      <c r="B1003" s="413"/>
      <c r="C1003" s="413"/>
      <c r="D1003" s="413"/>
      <c r="E1003" s="413"/>
      <c r="F1003" s="413"/>
      <c r="G1003" s="413"/>
      <c r="H1003" s="414"/>
    </row>
    <row r="1004" spans="1:8" ht="15" customHeight="1" x14ac:dyDescent="0.3">
      <c r="A1004" s="422" t="s">
        <v>558</v>
      </c>
      <c r="B1004" s="138" t="s">
        <v>559</v>
      </c>
      <c r="C1004" s="140"/>
      <c r="D1004" s="406" t="s">
        <v>1011</v>
      </c>
      <c r="E1004" s="408"/>
      <c r="F1004" s="43">
        <f>VLOOKUP("R3015-1-p4-b2",Belimo!$A:$B,2,FALSE)</f>
        <v>186</v>
      </c>
      <c r="G1004" s="24">
        <f>E1004+F1004</f>
        <v>186</v>
      </c>
      <c r="H1004" s="22">
        <f t="shared" ref="H1004" si="99">$G$7*G1004</f>
        <v>15062.28</v>
      </c>
    </row>
    <row r="1005" spans="1:8" ht="15" customHeight="1" x14ac:dyDescent="0.3">
      <c r="A1005" s="422"/>
      <c r="B1005" s="138" t="s">
        <v>560</v>
      </c>
      <c r="C1005" s="140"/>
      <c r="D1005" s="406" t="s">
        <v>1012</v>
      </c>
      <c r="E1005" s="408"/>
      <c r="F1005" s="43">
        <f>VLOOKUP("R3015-1-p4-b2",Belimo!$A:$B,2,FALSE)</f>
        <v>186</v>
      </c>
      <c r="G1005" s="24">
        <f t="shared" ref="G1005:G1028" si="100">E1005+F1005</f>
        <v>186</v>
      </c>
      <c r="H1005" s="22">
        <f t="shared" ref="H1005:H1028" si="101">$G$7*G1005</f>
        <v>15062.28</v>
      </c>
    </row>
    <row r="1006" spans="1:8" ht="15" customHeight="1" x14ac:dyDescent="0.3">
      <c r="A1006" s="422"/>
      <c r="B1006" s="138" t="s">
        <v>561</v>
      </c>
      <c r="C1006" s="140"/>
      <c r="D1006" s="406" t="s">
        <v>1013</v>
      </c>
      <c r="E1006" s="408"/>
      <c r="F1006" s="43">
        <f>VLOOKUP("R3015-1-p4-b2",Belimo!$A:$B,2,FALSE)</f>
        <v>186</v>
      </c>
      <c r="G1006" s="24">
        <f t="shared" si="100"/>
        <v>186</v>
      </c>
      <c r="H1006" s="22">
        <f t="shared" si="101"/>
        <v>15062.28</v>
      </c>
    </row>
    <row r="1007" spans="1:8" ht="15" customHeight="1" x14ac:dyDescent="0.3">
      <c r="A1007" s="422"/>
      <c r="B1007" s="138" t="s">
        <v>562</v>
      </c>
      <c r="C1007" s="140"/>
      <c r="D1007" s="406" t="s">
        <v>1014</v>
      </c>
      <c r="E1007" s="408"/>
      <c r="F1007" s="43">
        <f>VLOOKUP("R3015-1-p4-b2",Belimo!$A:$B,2,FALSE)</f>
        <v>186</v>
      </c>
      <c r="G1007" s="24">
        <f t="shared" si="100"/>
        <v>186</v>
      </c>
      <c r="H1007" s="22">
        <f t="shared" si="101"/>
        <v>15062.28</v>
      </c>
    </row>
    <row r="1008" spans="1:8" ht="15" customHeight="1" x14ac:dyDescent="0.3">
      <c r="A1008" s="422"/>
      <c r="B1008" s="138" t="s">
        <v>563</v>
      </c>
      <c r="C1008" s="140"/>
      <c r="D1008" s="406" t="s">
        <v>1015</v>
      </c>
      <c r="E1008" s="408"/>
      <c r="F1008" s="43">
        <f>VLOOKUP("R3015-1-p4-b2",Belimo!$A:$B,2,FALSE)</f>
        <v>186</v>
      </c>
      <c r="G1008" s="24">
        <f t="shared" si="100"/>
        <v>186</v>
      </c>
      <c r="H1008" s="22">
        <f t="shared" si="101"/>
        <v>15062.28</v>
      </c>
    </row>
    <row r="1009" spans="1:8" ht="15" customHeight="1" x14ac:dyDescent="0.3">
      <c r="A1009" s="422"/>
      <c r="B1009" s="138" t="s">
        <v>564</v>
      </c>
      <c r="C1009" s="140"/>
      <c r="D1009" s="406" t="s">
        <v>1016</v>
      </c>
      <c r="E1009" s="408"/>
      <c r="F1009" s="43">
        <f>VLOOKUP("R3015-1-p4-b2",Belimo!$A:$B,2,FALSE)</f>
        <v>186</v>
      </c>
      <c r="G1009" s="24">
        <f t="shared" si="100"/>
        <v>186</v>
      </c>
      <c r="H1009" s="22">
        <f t="shared" si="101"/>
        <v>15062.28</v>
      </c>
    </row>
    <row r="1010" spans="1:8" ht="15" customHeight="1" x14ac:dyDescent="0.3">
      <c r="A1010" s="422"/>
      <c r="B1010" s="138" t="s">
        <v>565</v>
      </c>
      <c r="C1010" s="140"/>
      <c r="D1010" s="406" t="s">
        <v>1017</v>
      </c>
      <c r="E1010" s="408"/>
      <c r="F1010" s="43">
        <f>VLOOKUP("R3015-1-p4-b2",Belimo!$A:$B,2,FALSE)</f>
        <v>186</v>
      </c>
      <c r="G1010" s="24">
        <f t="shared" si="100"/>
        <v>186</v>
      </c>
      <c r="H1010" s="22">
        <f t="shared" si="101"/>
        <v>15062.28</v>
      </c>
    </row>
    <row r="1011" spans="1:8" ht="15" customHeight="1" x14ac:dyDescent="0.3">
      <c r="A1011" s="422"/>
      <c r="B1011" s="138" t="s">
        <v>566</v>
      </c>
      <c r="C1011" s="140"/>
      <c r="D1011" s="406" t="s">
        <v>1018</v>
      </c>
      <c r="E1011" s="408"/>
      <c r="F1011" s="43">
        <f>VLOOKUP("R3015-1-p4-b2",Belimo!$A:$B,2,FALSE)</f>
        <v>186</v>
      </c>
      <c r="G1011" s="24">
        <f t="shared" si="100"/>
        <v>186</v>
      </c>
      <c r="H1011" s="22">
        <f t="shared" si="101"/>
        <v>15062.28</v>
      </c>
    </row>
    <row r="1012" spans="1:8" ht="15" customHeight="1" x14ac:dyDescent="0.3">
      <c r="A1012" s="422"/>
      <c r="B1012" s="138" t="s">
        <v>567</v>
      </c>
      <c r="C1012" s="140"/>
      <c r="D1012" s="406" t="s">
        <v>1019</v>
      </c>
      <c r="E1012" s="408"/>
      <c r="F1012" s="43">
        <f>VLOOKUP("R3015-1-p4-b2",Belimo!$A:$B,2,FALSE)</f>
        <v>186</v>
      </c>
      <c r="G1012" s="24">
        <f t="shared" si="100"/>
        <v>186</v>
      </c>
      <c r="H1012" s="22">
        <f t="shared" si="101"/>
        <v>15062.28</v>
      </c>
    </row>
    <row r="1013" spans="1:8" ht="15" customHeight="1" x14ac:dyDescent="0.3">
      <c r="A1013" s="422"/>
      <c r="B1013" s="138" t="s">
        <v>568</v>
      </c>
      <c r="C1013" s="140"/>
      <c r="D1013" s="406" t="s">
        <v>1020</v>
      </c>
      <c r="E1013" s="408"/>
      <c r="F1013" s="43">
        <f>VLOOKUP("R3015-1-p4-b2",Belimo!$A:$B,2,FALSE)</f>
        <v>186</v>
      </c>
      <c r="G1013" s="24">
        <f t="shared" si="100"/>
        <v>186</v>
      </c>
      <c r="H1013" s="22">
        <f t="shared" si="101"/>
        <v>15062.28</v>
      </c>
    </row>
    <row r="1014" spans="1:8" ht="15" customHeight="1" x14ac:dyDescent="0.3">
      <c r="A1014" s="422"/>
      <c r="B1014" s="138" t="s">
        <v>569</v>
      </c>
      <c r="C1014" s="140"/>
      <c r="D1014" s="406" t="s">
        <v>1021</v>
      </c>
      <c r="E1014" s="408"/>
      <c r="F1014" s="43">
        <f>VLOOKUP("R3015-1-p4-b2",Belimo!$A:$B,2,FALSE)</f>
        <v>186</v>
      </c>
      <c r="G1014" s="24">
        <f t="shared" si="100"/>
        <v>186</v>
      </c>
      <c r="H1014" s="22">
        <f t="shared" si="101"/>
        <v>15062.28</v>
      </c>
    </row>
    <row r="1015" spans="1:8" ht="15" customHeight="1" x14ac:dyDescent="0.3">
      <c r="A1015" s="422"/>
      <c r="B1015" s="138" t="s">
        <v>570</v>
      </c>
      <c r="C1015" s="140"/>
      <c r="D1015" s="406" t="s">
        <v>1022</v>
      </c>
      <c r="E1015" s="408"/>
      <c r="F1015" s="43">
        <f>VLOOKUP("R3015-1-p4-b2",Belimo!$A:$B,2,FALSE)</f>
        <v>186</v>
      </c>
      <c r="G1015" s="24">
        <f t="shared" si="100"/>
        <v>186</v>
      </c>
      <c r="H1015" s="22">
        <f t="shared" si="101"/>
        <v>15062.28</v>
      </c>
    </row>
    <row r="1016" spans="1:8" ht="15" customHeight="1" x14ac:dyDescent="0.3">
      <c r="A1016" s="422"/>
      <c r="B1016" s="138" t="s">
        <v>571</v>
      </c>
      <c r="C1016" s="140"/>
      <c r="D1016" s="406" t="s">
        <v>1023</v>
      </c>
      <c r="E1016" s="408"/>
      <c r="F1016" s="43">
        <f>VLOOKUP("R3015-1-p4-b2",Belimo!$A:$B,2,FALSE)</f>
        <v>186</v>
      </c>
      <c r="G1016" s="24">
        <f t="shared" si="100"/>
        <v>186</v>
      </c>
      <c r="H1016" s="22">
        <f t="shared" si="101"/>
        <v>15062.28</v>
      </c>
    </row>
    <row r="1017" spans="1:8" ht="15" customHeight="1" x14ac:dyDescent="0.3">
      <c r="A1017" s="422"/>
      <c r="B1017" s="138" t="s">
        <v>572</v>
      </c>
      <c r="C1017" s="140"/>
      <c r="D1017" s="406" t="s">
        <v>1024</v>
      </c>
      <c r="E1017" s="408"/>
      <c r="F1017" s="43">
        <f>VLOOKUP("R3015-1-p4-b2",Belimo!$A:$B,2,FALSE)</f>
        <v>186</v>
      </c>
      <c r="G1017" s="24">
        <f t="shared" si="100"/>
        <v>186</v>
      </c>
      <c r="H1017" s="22">
        <f t="shared" si="101"/>
        <v>15062.28</v>
      </c>
    </row>
    <row r="1018" spans="1:8" ht="15" customHeight="1" x14ac:dyDescent="0.3">
      <c r="A1018" s="422"/>
      <c r="B1018" s="138" t="s">
        <v>573</v>
      </c>
      <c r="C1018" s="140"/>
      <c r="D1018" s="406" t="s">
        <v>1025</v>
      </c>
      <c r="E1018" s="408"/>
      <c r="F1018" s="43">
        <f>VLOOKUP("R3015-1-p4-b2",Belimo!$A:$B,2,FALSE)</f>
        <v>186</v>
      </c>
      <c r="G1018" s="24">
        <f t="shared" si="100"/>
        <v>186</v>
      </c>
      <c r="H1018" s="22">
        <f t="shared" si="101"/>
        <v>15062.28</v>
      </c>
    </row>
    <row r="1019" spans="1:8" ht="15" customHeight="1" x14ac:dyDescent="0.3">
      <c r="A1019" s="422"/>
      <c r="B1019" s="138" t="s">
        <v>574</v>
      </c>
      <c r="C1019" s="140"/>
      <c r="D1019" s="406" t="s">
        <v>1026</v>
      </c>
      <c r="E1019" s="408"/>
      <c r="F1019" s="43">
        <f>VLOOKUP("R3015-1-p4-b2",Belimo!$A:$B,2,FALSE)</f>
        <v>186</v>
      </c>
      <c r="G1019" s="24">
        <f t="shared" si="100"/>
        <v>186</v>
      </c>
      <c r="H1019" s="22">
        <f t="shared" si="101"/>
        <v>15062.28</v>
      </c>
    </row>
    <row r="1020" spans="1:8" ht="15" customHeight="1" x14ac:dyDescent="0.3">
      <c r="A1020" s="422"/>
      <c r="B1020" s="138" t="s">
        <v>575</v>
      </c>
      <c r="C1020" s="140"/>
      <c r="D1020" s="406" t="s">
        <v>1027</v>
      </c>
      <c r="E1020" s="408"/>
      <c r="F1020" s="43">
        <f>VLOOKUP("R3015-1-p4-b2",Belimo!$A:$B,2,FALSE)</f>
        <v>186</v>
      </c>
      <c r="G1020" s="24">
        <f t="shared" si="100"/>
        <v>186</v>
      </c>
      <c r="H1020" s="22">
        <f t="shared" si="101"/>
        <v>15062.28</v>
      </c>
    </row>
    <row r="1021" spans="1:8" ht="15" customHeight="1" x14ac:dyDescent="0.3">
      <c r="A1021" s="422"/>
      <c r="B1021" s="138" t="s">
        <v>576</v>
      </c>
      <c r="C1021" s="140"/>
      <c r="D1021" s="406" t="s">
        <v>1028</v>
      </c>
      <c r="E1021" s="408"/>
      <c r="F1021" s="43">
        <f>VLOOKUP("R3015-1-p4-b2",Belimo!$A:$B,2,FALSE)</f>
        <v>186</v>
      </c>
      <c r="G1021" s="24">
        <f t="shared" si="100"/>
        <v>186</v>
      </c>
      <c r="H1021" s="22">
        <f t="shared" si="101"/>
        <v>15062.28</v>
      </c>
    </row>
    <row r="1022" spans="1:8" ht="15" customHeight="1" x14ac:dyDescent="0.3">
      <c r="A1022" s="422"/>
      <c r="B1022" s="138" t="s">
        <v>577</v>
      </c>
      <c r="C1022" s="140"/>
      <c r="D1022" s="406" t="s">
        <v>1029</v>
      </c>
      <c r="E1022" s="408"/>
      <c r="F1022" s="43">
        <f>VLOOKUP("R3015-1-p4-b2",Belimo!$A:$B,2,FALSE)</f>
        <v>186</v>
      </c>
      <c r="G1022" s="24">
        <f t="shared" si="100"/>
        <v>186</v>
      </c>
      <c r="H1022" s="22">
        <f t="shared" si="101"/>
        <v>15062.28</v>
      </c>
    </row>
    <row r="1023" spans="1:8" ht="15" customHeight="1" x14ac:dyDescent="0.3">
      <c r="A1023" s="422"/>
      <c r="B1023" s="138" t="s">
        <v>578</v>
      </c>
      <c r="C1023" s="140"/>
      <c r="D1023" s="406" t="s">
        <v>1030</v>
      </c>
      <c r="E1023" s="408"/>
      <c r="F1023" s="43">
        <f>VLOOKUP("R3015-1-p4-b2",Belimo!$A:$B,2,FALSE)</f>
        <v>186</v>
      </c>
      <c r="G1023" s="24">
        <f t="shared" si="100"/>
        <v>186</v>
      </c>
      <c r="H1023" s="22">
        <f t="shared" si="101"/>
        <v>15062.28</v>
      </c>
    </row>
    <row r="1024" spans="1:8" ht="15" customHeight="1" x14ac:dyDescent="0.3">
      <c r="A1024" s="422"/>
      <c r="B1024" s="138" t="s">
        <v>579</v>
      </c>
      <c r="C1024" s="140"/>
      <c r="D1024" s="406" t="s">
        <v>1031</v>
      </c>
      <c r="E1024" s="408"/>
      <c r="F1024" s="43">
        <f>VLOOKUP("R3015-1-p4-b2",Belimo!$A:$B,2,FALSE)</f>
        <v>186</v>
      </c>
      <c r="G1024" s="24">
        <f t="shared" si="100"/>
        <v>186</v>
      </c>
      <c r="H1024" s="22">
        <f t="shared" si="101"/>
        <v>15062.28</v>
      </c>
    </row>
    <row r="1025" spans="1:8" ht="15" customHeight="1" x14ac:dyDescent="0.3">
      <c r="A1025" s="422"/>
      <c r="B1025" s="138" t="s">
        <v>580</v>
      </c>
      <c r="C1025" s="140"/>
      <c r="D1025" s="406" t="s">
        <v>1032</v>
      </c>
      <c r="E1025" s="408"/>
      <c r="F1025" s="43">
        <f>VLOOKUP("R3015-1-p4-b2",Belimo!$A:$B,2,FALSE)</f>
        <v>186</v>
      </c>
      <c r="G1025" s="24">
        <f t="shared" si="100"/>
        <v>186</v>
      </c>
      <c r="H1025" s="22">
        <f t="shared" si="101"/>
        <v>15062.28</v>
      </c>
    </row>
    <row r="1026" spans="1:8" ht="15" customHeight="1" x14ac:dyDescent="0.3">
      <c r="A1026" s="422"/>
      <c r="B1026" s="138" t="s">
        <v>581</v>
      </c>
      <c r="C1026" s="140"/>
      <c r="D1026" s="406" t="s">
        <v>1033</v>
      </c>
      <c r="E1026" s="408"/>
      <c r="F1026" s="43">
        <f>VLOOKUP("R3015-1-p4-b2",Belimo!$A:$B,2,FALSE)</f>
        <v>186</v>
      </c>
      <c r="G1026" s="24">
        <f t="shared" si="100"/>
        <v>186</v>
      </c>
      <c r="H1026" s="22">
        <f t="shared" si="101"/>
        <v>15062.28</v>
      </c>
    </row>
    <row r="1027" spans="1:8" ht="15" customHeight="1" x14ac:dyDescent="0.3">
      <c r="A1027" s="422"/>
      <c r="B1027" s="138" t="s">
        <v>582</v>
      </c>
      <c r="C1027" s="140"/>
      <c r="D1027" s="406" t="s">
        <v>1034</v>
      </c>
      <c r="E1027" s="408"/>
      <c r="F1027" s="43">
        <f>VLOOKUP("R3015-1-p4-b2",Belimo!$A:$B,2,FALSE)</f>
        <v>186</v>
      </c>
      <c r="G1027" s="24">
        <f t="shared" si="100"/>
        <v>186</v>
      </c>
      <c r="H1027" s="22">
        <f t="shared" si="101"/>
        <v>15062.28</v>
      </c>
    </row>
    <row r="1028" spans="1:8" ht="15" customHeight="1" x14ac:dyDescent="0.3">
      <c r="A1028" s="422"/>
      <c r="B1028" s="138" t="s">
        <v>583</v>
      </c>
      <c r="C1028" s="140"/>
      <c r="D1028" s="406" t="s">
        <v>1035</v>
      </c>
      <c r="E1028" s="408"/>
      <c r="F1028" s="43">
        <f>VLOOKUP("R3015-1-p4-b2",Belimo!$A:$B,2,FALSE)</f>
        <v>186</v>
      </c>
      <c r="G1028" s="24">
        <f t="shared" si="100"/>
        <v>186</v>
      </c>
      <c r="H1028" s="22">
        <f t="shared" si="101"/>
        <v>15062.28</v>
      </c>
    </row>
    <row r="1029" spans="1:8" ht="15" customHeight="1" x14ac:dyDescent="0.3">
      <c r="A1029" s="412" t="s">
        <v>392</v>
      </c>
      <c r="B1029" s="413"/>
      <c r="C1029" s="413"/>
      <c r="D1029" s="413"/>
      <c r="E1029" s="413"/>
      <c r="F1029" s="413"/>
      <c r="G1029" s="413"/>
      <c r="H1029" s="414"/>
    </row>
    <row r="1030" spans="1:8" ht="15" customHeight="1" x14ac:dyDescent="0.3">
      <c r="A1030" s="422" t="s">
        <v>266</v>
      </c>
      <c r="B1030" s="138" t="s">
        <v>267</v>
      </c>
      <c r="C1030" s="140"/>
      <c r="D1030" s="406" t="s">
        <v>1036</v>
      </c>
      <c r="E1030" s="408"/>
      <c r="F1030" s="43">
        <f>VLOOKUP("R3020-1-1p6-b2",Belimo!$A:$B,2,FALSE)</f>
        <v>271</v>
      </c>
      <c r="G1030" s="24">
        <f t="shared" ref="G1030" si="102">E1030+F1030</f>
        <v>271</v>
      </c>
      <c r="H1030" s="22">
        <f t="shared" ref="H1030" si="103">$G$7*G1030</f>
        <v>21945.58</v>
      </c>
    </row>
    <row r="1031" spans="1:8" ht="15" customHeight="1" x14ac:dyDescent="0.3">
      <c r="A1031" s="422"/>
      <c r="B1031" s="138" t="s">
        <v>268</v>
      </c>
      <c r="C1031" s="140"/>
      <c r="D1031" s="406" t="s">
        <v>1037</v>
      </c>
      <c r="E1031" s="408"/>
      <c r="F1031" s="43">
        <f>VLOOKUP("R3020-1-1p6-b2",Belimo!$A:$B,2,FALSE)</f>
        <v>271</v>
      </c>
      <c r="G1031" s="24">
        <f t="shared" ref="G1031:G1041" si="104">E1031+F1031</f>
        <v>271</v>
      </c>
      <c r="H1031" s="22">
        <f t="shared" ref="H1031:H1041" si="105">$G$7*G1031</f>
        <v>21945.58</v>
      </c>
    </row>
    <row r="1032" spans="1:8" ht="15" customHeight="1" x14ac:dyDescent="0.3">
      <c r="A1032" s="422"/>
      <c r="B1032" s="138" t="s">
        <v>269</v>
      </c>
      <c r="C1032" s="140"/>
      <c r="D1032" s="406" t="s">
        <v>1038</v>
      </c>
      <c r="E1032" s="408"/>
      <c r="F1032" s="43">
        <f>VLOOKUP("R3020-1-1p6-b2",Belimo!$A:$B,2,FALSE)</f>
        <v>271</v>
      </c>
      <c r="G1032" s="24">
        <f t="shared" si="104"/>
        <v>271</v>
      </c>
      <c r="H1032" s="22">
        <f t="shared" si="105"/>
        <v>21945.58</v>
      </c>
    </row>
    <row r="1033" spans="1:8" ht="15" customHeight="1" x14ac:dyDescent="0.3">
      <c r="A1033" s="422"/>
      <c r="B1033" s="138" t="s">
        <v>270</v>
      </c>
      <c r="C1033" s="140"/>
      <c r="D1033" s="406" t="s">
        <v>1039</v>
      </c>
      <c r="E1033" s="408"/>
      <c r="F1033" s="43">
        <f>VLOOKUP("R3020-1-1p6-b2",Belimo!$A:$B,2,FALSE)</f>
        <v>271</v>
      </c>
      <c r="G1033" s="24">
        <f t="shared" si="104"/>
        <v>271</v>
      </c>
      <c r="H1033" s="22">
        <f t="shared" si="105"/>
        <v>21945.58</v>
      </c>
    </row>
    <row r="1034" spans="1:8" ht="15" customHeight="1" x14ac:dyDescent="0.3">
      <c r="A1034" s="422"/>
      <c r="B1034" s="138" t="s">
        <v>271</v>
      </c>
      <c r="C1034" s="140"/>
      <c r="D1034" s="406" t="s">
        <v>1040</v>
      </c>
      <c r="E1034" s="408"/>
      <c r="F1034" s="43">
        <f>VLOOKUP("R3020-1-1p6-b2",Belimo!$A:$B,2,FALSE)</f>
        <v>271</v>
      </c>
      <c r="G1034" s="24">
        <f t="shared" si="104"/>
        <v>271</v>
      </c>
      <c r="H1034" s="22">
        <f t="shared" si="105"/>
        <v>21945.58</v>
      </c>
    </row>
    <row r="1035" spans="1:8" ht="15" customHeight="1" x14ac:dyDescent="0.3">
      <c r="A1035" s="422"/>
      <c r="B1035" s="138" t="s">
        <v>272</v>
      </c>
      <c r="C1035" s="140"/>
      <c r="D1035" s="406" t="s">
        <v>1041</v>
      </c>
      <c r="E1035" s="408"/>
      <c r="F1035" s="43">
        <f>VLOOKUP("R3020-1-1p6-b2",Belimo!$A:$B,2,FALSE)</f>
        <v>271</v>
      </c>
      <c r="G1035" s="24">
        <f t="shared" si="104"/>
        <v>271</v>
      </c>
      <c r="H1035" s="22">
        <f t="shared" si="105"/>
        <v>21945.58</v>
      </c>
    </row>
    <row r="1036" spans="1:8" ht="15" customHeight="1" x14ac:dyDescent="0.3">
      <c r="A1036" s="422"/>
      <c r="B1036" s="138" t="s">
        <v>273</v>
      </c>
      <c r="C1036" s="140"/>
      <c r="D1036" s="406" t="s">
        <v>1042</v>
      </c>
      <c r="E1036" s="408"/>
      <c r="F1036" s="43">
        <f>VLOOKUP("R3020-1-1p6-b2",Belimo!$A:$B,2,FALSE)</f>
        <v>271</v>
      </c>
      <c r="G1036" s="24">
        <f t="shared" si="104"/>
        <v>271</v>
      </c>
      <c r="H1036" s="22">
        <f t="shared" si="105"/>
        <v>21945.58</v>
      </c>
    </row>
    <row r="1037" spans="1:8" ht="15" customHeight="1" x14ac:dyDescent="0.3">
      <c r="A1037" s="422"/>
      <c r="B1037" s="138" t="s">
        <v>274</v>
      </c>
      <c r="C1037" s="140"/>
      <c r="D1037" s="406" t="s">
        <v>1043</v>
      </c>
      <c r="E1037" s="408"/>
      <c r="F1037" s="43">
        <f>VLOOKUP("R3020-1-1p6-b2",Belimo!$A:$B,2,FALSE)</f>
        <v>271</v>
      </c>
      <c r="G1037" s="24">
        <f t="shared" si="104"/>
        <v>271</v>
      </c>
      <c r="H1037" s="22">
        <f t="shared" si="105"/>
        <v>21945.58</v>
      </c>
    </row>
    <row r="1038" spans="1:8" ht="15" customHeight="1" x14ac:dyDescent="0.3">
      <c r="A1038" s="422"/>
      <c r="B1038" s="138" t="s">
        <v>275</v>
      </c>
      <c r="C1038" s="140"/>
      <c r="D1038" s="406" t="s">
        <v>1044</v>
      </c>
      <c r="E1038" s="408"/>
      <c r="F1038" s="43">
        <f>VLOOKUP("R3020-1-1p6-b2",Belimo!$A:$B,2,FALSE)</f>
        <v>271</v>
      </c>
      <c r="G1038" s="24">
        <f t="shared" si="104"/>
        <v>271</v>
      </c>
      <c r="H1038" s="22">
        <f t="shared" si="105"/>
        <v>21945.58</v>
      </c>
    </row>
    <row r="1039" spans="1:8" ht="15" customHeight="1" x14ac:dyDescent="0.3">
      <c r="A1039" s="422"/>
      <c r="B1039" s="138" t="s">
        <v>276</v>
      </c>
      <c r="C1039" s="140"/>
      <c r="D1039" s="406" t="s">
        <v>1045</v>
      </c>
      <c r="E1039" s="408"/>
      <c r="F1039" s="43">
        <f>VLOOKUP("R3020-1-1p6-b2",Belimo!$A:$B,2,FALSE)</f>
        <v>271</v>
      </c>
      <c r="G1039" s="24">
        <f t="shared" si="104"/>
        <v>271</v>
      </c>
      <c r="H1039" s="22">
        <f t="shared" si="105"/>
        <v>21945.58</v>
      </c>
    </row>
    <row r="1040" spans="1:8" ht="15" customHeight="1" x14ac:dyDescent="0.3">
      <c r="A1040" s="422"/>
      <c r="B1040" s="138" t="s">
        <v>277</v>
      </c>
      <c r="C1040" s="140"/>
      <c r="D1040" s="406" t="s">
        <v>1046</v>
      </c>
      <c r="E1040" s="408"/>
      <c r="F1040" s="43">
        <f>VLOOKUP("R3020-1-1p6-b2",Belimo!$A:$B,2,FALSE)</f>
        <v>271</v>
      </c>
      <c r="G1040" s="24">
        <f t="shared" si="104"/>
        <v>271</v>
      </c>
      <c r="H1040" s="22">
        <f t="shared" si="105"/>
        <v>21945.58</v>
      </c>
    </row>
    <row r="1041" spans="1:8" ht="15" customHeight="1" x14ac:dyDescent="0.3">
      <c r="A1041" s="422"/>
      <c r="B1041" s="138" t="s">
        <v>278</v>
      </c>
      <c r="C1041" s="140"/>
      <c r="D1041" s="406" t="s">
        <v>1047</v>
      </c>
      <c r="E1041" s="408"/>
      <c r="F1041" s="43">
        <f>VLOOKUP("R3020-1-1p6-b2",Belimo!$A:$B,2,FALSE)</f>
        <v>271</v>
      </c>
      <c r="G1041" s="24">
        <f t="shared" si="104"/>
        <v>271</v>
      </c>
      <c r="H1041" s="22">
        <f t="shared" si="105"/>
        <v>21945.58</v>
      </c>
    </row>
    <row r="1042" spans="1:8" ht="51.75" customHeight="1" x14ac:dyDescent="0.3">
      <c r="A1042" s="299" t="s">
        <v>1446</v>
      </c>
      <c r="B1042" s="300"/>
      <c r="C1042" s="300"/>
      <c r="D1042" s="300"/>
      <c r="E1042" s="300"/>
      <c r="F1042" s="300"/>
      <c r="G1042" s="300"/>
      <c r="H1042" s="318"/>
    </row>
    <row r="1043" spans="1:8" ht="15" customHeight="1" x14ac:dyDescent="0.3">
      <c r="A1043" s="412" t="s">
        <v>1048</v>
      </c>
      <c r="B1043" s="413"/>
      <c r="C1043" s="413"/>
      <c r="D1043" s="413"/>
      <c r="E1043" s="413"/>
      <c r="F1043" s="413"/>
      <c r="G1043" s="413"/>
      <c r="H1043" s="414"/>
    </row>
    <row r="1044" spans="1:8" ht="15" customHeight="1" x14ac:dyDescent="0.3">
      <c r="A1044" s="290" t="s">
        <v>1447</v>
      </c>
      <c r="B1044" s="304">
        <v>4.8</v>
      </c>
      <c r="C1044" s="23" t="s">
        <v>927</v>
      </c>
      <c r="D1044" s="29" t="s">
        <v>928</v>
      </c>
      <c r="E1044" s="43">
        <f>VLOOKUP(C1044,Belimo!$A:$B,2,FALSE)</f>
        <v>94</v>
      </c>
      <c r="F1044" s="43">
        <f>VLOOKUP("C215Q-J",Belimo!$A:$B,2,FALSE)</f>
        <v>37</v>
      </c>
      <c r="G1044" s="24">
        <f t="shared" ref="G1044:G1054" si="106">E1044+F1044</f>
        <v>131</v>
      </c>
      <c r="H1044" s="22">
        <f t="shared" ref="H1044:H1111" si="107">$G$7*G1044</f>
        <v>10608.380000000001</v>
      </c>
    </row>
    <row r="1045" spans="1:8" ht="15" customHeight="1" x14ac:dyDescent="0.3">
      <c r="A1045" s="291"/>
      <c r="B1045" s="298"/>
      <c r="C1045" s="23" t="s">
        <v>929</v>
      </c>
      <c r="D1045" s="29" t="s">
        <v>930</v>
      </c>
      <c r="E1045" s="43">
        <f>VLOOKUP(C1045,Belimo!$A:$B,2,FALSE)</f>
        <v>91</v>
      </c>
      <c r="F1045" s="43">
        <f>VLOOKUP("C215Q-J",Belimo!$A:$B,2,FALSE)</f>
        <v>37</v>
      </c>
      <c r="G1045" s="24">
        <f t="shared" si="106"/>
        <v>128</v>
      </c>
      <c r="H1045" s="22">
        <f t="shared" si="107"/>
        <v>10365.44</v>
      </c>
    </row>
    <row r="1046" spans="1:8" ht="15" customHeight="1" x14ac:dyDescent="0.3">
      <c r="A1046" s="291"/>
      <c r="B1046" s="298"/>
      <c r="C1046" s="23" t="s">
        <v>931</v>
      </c>
      <c r="D1046" s="29" t="s">
        <v>932</v>
      </c>
      <c r="E1046" s="43">
        <f>VLOOKUP(C1046,Belimo!$A:$B,2,FALSE)</f>
        <v>106</v>
      </c>
      <c r="F1046" s="43">
        <f>VLOOKUP("C215Q-J",Belimo!$A:$B,2,FALSE)</f>
        <v>37</v>
      </c>
      <c r="G1046" s="24">
        <f t="shared" si="106"/>
        <v>143</v>
      </c>
      <c r="H1046" s="22">
        <f t="shared" si="107"/>
        <v>11580.140000000001</v>
      </c>
    </row>
    <row r="1047" spans="1:8" ht="15" customHeight="1" x14ac:dyDescent="0.3">
      <c r="A1047" s="291"/>
      <c r="B1047" s="298"/>
      <c r="C1047" s="23" t="s">
        <v>933</v>
      </c>
      <c r="D1047" s="29" t="s">
        <v>934</v>
      </c>
      <c r="E1047" s="43">
        <f>VLOOKUP(C1047,Belimo!$A:$B,2,FALSE)</f>
        <v>104</v>
      </c>
      <c r="F1047" s="43">
        <f>VLOOKUP("C215Q-J",Belimo!$A:$B,2,FALSE)</f>
        <v>37</v>
      </c>
      <c r="G1047" s="24">
        <f t="shared" si="106"/>
        <v>141</v>
      </c>
      <c r="H1047" s="22">
        <f t="shared" si="107"/>
        <v>11418.18</v>
      </c>
    </row>
    <row r="1048" spans="1:8" ht="15" customHeight="1" x14ac:dyDescent="0.3">
      <c r="A1048" s="291" t="s">
        <v>594</v>
      </c>
      <c r="B1048" s="298"/>
      <c r="C1048" s="23" t="s">
        <v>935</v>
      </c>
      <c r="D1048" s="29" t="s">
        <v>936</v>
      </c>
      <c r="E1048" s="43">
        <f>VLOOKUP(C1048,Belimo!$A:$B,2,FALSE)</f>
        <v>94</v>
      </c>
      <c r="F1048" s="43">
        <f>VLOOKUP("C215Q-J",Belimo!$A:$B,2,FALSE)</f>
        <v>37</v>
      </c>
      <c r="G1048" s="24">
        <f t="shared" si="106"/>
        <v>131</v>
      </c>
      <c r="H1048" s="22">
        <f t="shared" si="107"/>
        <v>10608.380000000001</v>
      </c>
    </row>
    <row r="1049" spans="1:8" ht="15" customHeight="1" x14ac:dyDescent="0.3">
      <c r="A1049" s="291"/>
      <c r="B1049" s="298"/>
      <c r="C1049" s="23" t="s">
        <v>937</v>
      </c>
      <c r="D1049" s="29" t="s">
        <v>938</v>
      </c>
      <c r="E1049" s="43">
        <f>VLOOKUP(C1049,Belimo!$A:$B,2,FALSE)</f>
        <v>91</v>
      </c>
      <c r="F1049" s="43">
        <f>VLOOKUP("C215Q-J",Belimo!$A:$B,2,FALSE)</f>
        <v>37</v>
      </c>
      <c r="G1049" s="24">
        <f t="shared" si="106"/>
        <v>128</v>
      </c>
      <c r="H1049" s="22">
        <f t="shared" si="107"/>
        <v>10365.44</v>
      </c>
    </row>
    <row r="1050" spans="1:8" ht="15" customHeight="1" x14ac:dyDescent="0.3">
      <c r="A1050" s="291"/>
      <c r="B1050" s="298"/>
      <c r="C1050" s="112" t="s">
        <v>1228</v>
      </c>
      <c r="D1050" s="29" t="s">
        <v>1229</v>
      </c>
      <c r="E1050" s="43">
        <f>VLOOKUP(C1050,Belimo!$A:$B,2,FALSE)</f>
        <v>146</v>
      </c>
      <c r="F1050" s="43">
        <f>VLOOKUP("C215Q-J",Belimo!$A:$B,2,FALSE)</f>
        <v>37</v>
      </c>
      <c r="G1050" s="24">
        <f t="shared" si="106"/>
        <v>183</v>
      </c>
      <c r="H1050" s="22">
        <f t="shared" si="107"/>
        <v>14819.34</v>
      </c>
    </row>
    <row r="1051" spans="1:8" ht="15" customHeight="1" x14ac:dyDescent="0.3">
      <c r="A1051" s="291"/>
      <c r="B1051" s="298"/>
      <c r="C1051" s="112" t="s">
        <v>1230</v>
      </c>
      <c r="D1051" s="29" t="s">
        <v>1231</v>
      </c>
      <c r="E1051" s="43">
        <f>VLOOKUP(C1051,Belimo!$A:$B,2,FALSE)</f>
        <v>106</v>
      </c>
      <c r="F1051" s="43">
        <f>VLOOKUP("C215Q-J",Belimo!$A:$B,2,FALSE)</f>
        <v>37</v>
      </c>
      <c r="G1051" s="24">
        <f t="shared" si="106"/>
        <v>143</v>
      </c>
      <c r="H1051" s="22">
        <f t="shared" si="107"/>
        <v>11580.140000000001</v>
      </c>
    </row>
    <row r="1052" spans="1:8" ht="15" customHeight="1" x14ac:dyDescent="0.3">
      <c r="A1052" s="291"/>
      <c r="B1052" s="298"/>
      <c r="C1052" s="112" t="s">
        <v>1232</v>
      </c>
      <c r="D1052" s="29" t="s">
        <v>1233</v>
      </c>
      <c r="E1052" s="43">
        <f>VLOOKUP(C1052,Belimo!$A:$B,2,FALSE)</f>
        <v>106</v>
      </c>
      <c r="F1052" s="43">
        <f>VLOOKUP("C215Q-J",Belimo!$A:$B,2,FALSE)</f>
        <v>37</v>
      </c>
      <c r="G1052" s="24">
        <f t="shared" si="106"/>
        <v>143</v>
      </c>
      <c r="H1052" s="22">
        <f t="shared" si="107"/>
        <v>11580.140000000001</v>
      </c>
    </row>
    <row r="1053" spans="1:8" ht="15" customHeight="1" x14ac:dyDescent="0.3">
      <c r="A1053" s="291"/>
      <c r="B1053" s="298"/>
      <c r="C1053" s="23" t="s">
        <v>939</v>
      </c>
      <c r="D1053" s="29" t="s">
        <v>940</v>
      </c>
      <c r="E1053" s="43">
        <f>VLOOKUP(C1053,Belimo!$A:$B,2,FALSE)</f>
        <v>146</v>
      </c>
      <c r="F1053" s="43">
        <f>VLOOKUP("C215Q-J",Belimo!$A:$B,2,FALSE)</f>
        <v>37</v>
      </c>
      <c r="G1053" s="24">
        <f t="shared" si="106"/>
        <v>183</v>
      </c>
      <c r="H1053" s="22">
        <f t="shared" si="107"/>
        <v>14819.34</v>
      </c>
    </row>
    <row r="1054" spans="1:8" ht="15" customHeight="1" x14ac:dyDescent="0.3">
      <c r="A1054" s="291"/>
      <c r="B1054" s="289"/>
      <c r="C1054" s="23" t="s">
        <v>941</v>
      </c>
      <c r="D1054" s="29" t="s">
        <v>942</v>
      </c>
      <c r="E1054" s="43">
        <f>VLOOKUP(C1054,Belimo!$A:$B,2,FALSE)</f>
        <v>23</v>
      </c>
      <c r="F1054" s="43">
        <f>VLOOKUP("C215Q-J",Belimo!$A:$B,2,FALSE)</f>
        <v>37</v>
      </c>
      <c r="G1054" s="24">
        <f t="shared" si="106"/>
        <v>60</v>
      </c>
      <c r="H1054" s="22">
        <f t="shared" si="107"/>
        <v>4858.8</v>
      </c>
    </row>
    <row r="1055" spans="1:8" ht="15" customHeight="1" x14ac:dyDescent="0.3">
      <c r="A1055" s="412" t="s">
        <v>1049</v>
      </c>
      <c r="B1055" s="413"/>
      <c r="C1055" s="413"/>
      <c r="D1055" s="413"/>
      <c r="E1055" s="413"/>
      <c r="F1055" s="413"/>
      <c r="G1055" s="413"/>
      <c r="H1055" s="414"/>
    </row>
    <row r="1056" spans="1:8" ht="15" customHeight="1" x14ac:dyDescent="0.3">
      <c r="A1056" s="290" t="s">
        <v>1448</v>
      </c>
      <c r="B1056" s="465">
        <v>8</v>
      </c>
      <c r="C1056" s="148" t="s">
        <v>927</v>
      </c>
      <c r="D1056" s="29" t="s">
        <v>928</v>
      </c>
      <c r="E1056" s="43">
        <f>VLOOKUP(C1056,Belimo!$A:$B,2,FALSE)</f>
        <v>94</v>
      </c>
      <c r="F1056" s="43">
        <f>VLOOKUP("C220Q-K",Belimo!$A:$B,2,FALSE)</f>
        <v>44</v>
      </c>
      <c r="G1056" s="24">
        <f t="shared" ref="G1056:G1066" si="108">E1056+F1056</f>
        <v>138</v>
      </c>
      <c r="H1056" s="22">
        <f t="shared" si="107"/>
        <v>11175.24</v>
      </c>
    </row>
    <row r="1057" spans="1:8" ht="15" customHeight="1" x14ac:dyDescent="0.3">
      <c r="A1057" s="291"/>
      <c r="B1057" s="317"/>
      <c r="C1057" s="148" t="s">
        <v>929</v>
      </c>
      <c r="D1057" s="29" t="s">
        <v>930</v>
      </c>
      <c r="E1057" s="43">
        <f>VLOOKUP(C1057,Belimo!$A:$B,2,FALSE)</f>
        <v>91</v>
      </c>
      <c r="F1057" s="43">
        <f>VLOOKUP("C220Q-K",Belimo!$A:$B,2,FALSE)</f>
        <v>44</v>
      </c>
      <c r="G1057" s="24">
        <f t="shared" si="108"/>
        <v>135</v>
      </c>
      <c r="H1057" s="22">
        <f t="shared" si="107"/>
        <v>10932.300000000001</v>
      </c>
    </row>
    <row r="1058" spans="1:8" ht="15" customHeight="1" x14ac:dyDescent="0.3">
      <c r="A1058" s="291"/>
      <c r="B1058" s="317"/>
      <c r="C1058" s="148" t="s">
        <v>931</v>
      </c>
      <c r="D1058" s="29" t="s">
        <v>932</v>
      </c>
      <c r="E1058" s="43">
        <f>VLOOKUP(C1058,Belimo!$A:$B,2,FALSE)</f>
        <v>106</v>
      </c>
      <c r="F1058" s="43">
        <f>VLOOKUP("C220Q-K",Belimo!$A:$B,2,FALSE)</f>
        <v>44</v>
      </c>
      <c r="G1058" s="24">
        <f t="shared" si="108"/>
        <v>150</v>
      </c>
      <c r="H1058" s="22">
        <f t="shared" si="107"/>
        <v>12147</v>
      </c>
    </row>
    <row r="1059" spans="1:8" ht="15" customHeight="1" x14ac:dyDescent="0.3">
      <c r="A1059" s="291"/>
      <c r="B1059" s="317"/>
      <c r="C1059" s="148" t="s">
        <v>933</v>
      </c>
      <c r="D1059" s="29" t="s">
        <v>934</v>
      </c>
      <c r="E1059" s="43">
        <f>VLOOKUP(C1059,Belimo!$A:$B,2,FALSE)</f>
        <v>104</v>
      </c>
      <c r="F1059" s="43">
        <f>VLOOKUP("C220Q-K",Belimo!$A:$B,2,FALSE)</f>
        <v>44</v>
      </c>
      <c r="G1059" s="24">
        <f t="shared" si="108"/>
        <v>148</v>
      </c>
      <c r="H1059" s="22">
        <f t="shared" si="107"/>
        <v>11985.04</v>
      </c>
    </row>
    <row r="1060" spans="1:8" ht="15" customHeight="1" x14ac:dyDescent="0.3">
      <c r="A1060" s="291" t="s">
        <v>594</v>
      </c>
      <c r="B1060" s="317">
        <v>10</v>
      </c>
      <c r="C1060" s="148" t="s">
        <v>935</v>
      </c>
      <c r="D1060" s="29" t="s">
        <v>936</v>
      </c>
      <c r="E1060" s="43">
        <f>VLOOKUP(C1060,Belimo!$A:$B,2,FALSE)</f>
        <v>94</v>
      </c>
      <c r="F1060" s="43">
        <f>VLOOKUP("C220Q-K",Belimo!$A:$B,2,FALSE)</f>
        <v>44</v>
      </c>
      <c r="G1060" s="24">
        <f t="shared" si="108"/>
        <v>138</v>
      </c>
      <c r="H1060" s="22">
        <f t="shared" si="107"/>
        <v>11175.24</v>
      </c>
    </row>
    <row r="1061" spans="1:8" ht="15" customHeight="1" x14ac:dyDescent="0.3">
      <c r="A1061" s="291"/>
      <c r="B1061" s="317"/>
      <c r="C1061" s="148" t="s">
        <v>937</v>
      </c>
      <c r="D1061" s="29" t="s">
        <v>938</v>
      </c>
      <c r="E1061" s="43">
        <f>VLOOKUP(C1061,Belimo!$A:$B,2,FALSE)</f>
        <v>91</v>
      </c>
      <c r="F1061" s="43">
        <f>VLOOKUP("C220Q-K",Belimo!$A:$B,2,FALSE)</f>
        <v>44</v>
      </c>
      <c r="G1061" s="24">
        <f t="shared" si="108"/>
        <v>135</v>
      </c>
      <c r="H1061" s="22">
        <f t="shared" si="107"/>
        <v>10932.300000000001</v>
      </c>
    </row>
    <row r="1062" spans="1:8" ht="15" customHeight="1" x14ac:dyDescent="0.3">
      <c r="A1062" s="291"/>
      <c r="B1062" s="317"/>
      <c r="C1062" s="148" t="s">
        <v>1228</v>
      </c>
      <c r="D1062" s="29" t="s">
        <v>1229</v>
      </c>
      <c r="E1062" s="43">
        <f>VLOOKUP(C1062,Belimo!$A:$B,2,FALSE)</f>
        <v>146</v>
      </c>
      <c r="F1062" s="43">
        <f>VLOOKUP("C220Q-K",Belimo!$A:$B,2,FALSE)</f>
        <v>44</v>
      </c>
      <c r="G1062" s="24">
        <f t="shared" si="108"/>
        <v>190</v>
      </c>
      <c r="H1062" s="22">
        <f t="shared" si="107"/>
        <v>15386.2</v>
      </c>
    </row>
    <row r="1063" spans="1:8" ht="15" customHeight="1" x14ac:dyDescent="0.3">
      <c r="A1063" s="291"/>
      <c r="B1063" s="317"/>
      <c r="C1063" s="148" t="s">
        <v>1230</v>
      </c>
      <c r="D1063" s="29" t="s">
        <v>1231</v>
      </c>
      <c r="E1063" s="43">
        <f>VLOOKUP(C1063,Belimo!$A:$B,2,FALSE)</f>
        <v>106</v>
      </c>
      <c r="F1063" s="43">
        <f>VLOOKUP("C220Q-K",Belimo!$A:$B,2,FALSE)</f>
        <v>44</v>
      </c>
      <c r="G1063" s="24">
        <f t="shared" si="108"/>
        <v>150</v>
      </c>
      <c r="H1063" s="22">
        <f t="shared" si="107"/>
        <v>12147</v>
      </c>
    </row>
    <row r="1064" spans="1:8" ht="15" customHeight="1" x14ac:dyDescent="0.3">
      <c r="A1064" s="291"/>
      <c r="B1064" s="317"/>
      <c r="C1064" s="148" t="s">
        <v>1232</v>
      </c>
      <c r="D1064" s="29" t="s">
        <v>1233</v>
      </c>
      <c r="E1064" s="43">
        <f>VLOOKUP(C1064,Belimo!$A:$B,2,FALSE)</f>
        <v>106</v>
      </c>
      <c r="F1064" s="43">
        <f>VLOOKUP("C220Q-K",Belimo!$A:$B,2,FALSE)</f>
        <v>44</v>
      </c>
      <c r="G1064" s="24">
        <f t="shared" si="108"/>
        <v>150</v>
      </c>
      <c r="H1064" s="22">
        <f t="shared" si="107"/>
        <v>12147</v>
      </c>
    </row>
    <row r="1065" spans="1:8" ht="15" customHeight="1" x14ac:dyDescent="0.3">
      <c r="A1065" s="291"/>
      <c r="B1065" s="317"/>
      <c r="C1065" s="148" t="s">
        <v>939</v>
      </c>
      <c r="D1065" s="29" t="s">
        <v>940</v>
      </c>
      <c r="E1065" s="43">
        <f>VLOOKUP(C1065,Belimo!$A:$B,2,FALSE)</f>
        <v>146</v>
      </c>
      <c r="F1065" s="43">
        <f>VLOOKUP("C220Q-K",Belimo!$A:$B,2,FALSE)</f>
        <v>44</v>
      </c>
      <c r="G1065" s="24">
        <f t="shared" si="108"/>
        <v>190</v>
      </c>
      <c r="H1065" s="22">
        <f t="shared" si="107"/>
        <v>15386.2</v>
      </c>
    </row>
    <row r="1066" spans="1:8" ht="15" customHeight="1" x14ac:dyDescent="0.3">
      <c r="A1066" s="291"/>
      <c r="B1066" s="317"/>
      <c r="C1066" s="148" t="s">
        <v>941</v>
      </c>
      <c r="D1066" s="29" t="s">
        <v>942</v>
      </c>
      <c r="E1066" s="43">
        <f>VLOOKUP(C1066,Belimo!$A:$B,2,FALSE)</f>
        <v>23</v>
      </c>
      <c r="F1066" s="43">
        <f>VLOOKUP("C220Q-K",Belimo!$A:$B,2,FALSE)</f>
        <v>44</v>
      </c>
      <c r="G1066" s="24">
        <f t="shared" si="108"/>
        <v>67</v>
      </c>
      <c r="H1066" s="22">
        <f t="shared" si="107"/>
        <v>5425.66</v>
      </c>
    </row>
    <row r="1067" spans="1:8" ht="51.75" customHeight="1" x14ac:dyDescent="0.3">
      <c r="A1067" s="299" t="s">
        <v>1451</v>
      </c>
      <c r="B1067" s="300"/>
      <c r="C1067" s="300"/>
      <c r="D1067" s="300"/>
      <c r="E1067" s="300"/>
      <c r="F1067" s="300"/>
      <c r="G1067" s="300"/>
      <c r="H1067" s="318"/>
    </row>
    <row r="1068" spans="1:8" ht="15" customHeight="1" x14ac:dyDescent="0.3">
      <c r="A1068" s="412" t="s">
        <v>1048</v>
      </c>
      <c r="B1068" s="413"/>
      <c r="C1068" s="413"/>
      <c r="D1068" s="413"/>
      <c r="E1068" s="413"/>
      <c r="F1068" s="413"/>
      <c r="G1068" s="413"/>
      <c r="H1068" s="414"/>
    </row>
    <row r="1069" spans="1:8" ht="15" customHeight="1" x14ac:dyDescent="0.3">
      <c r="A1069" s="290" t="s">
        <v>1449</v>
      </c>
      <c r="B1069" s="465">
        <v>2.5</v>
      </c>
      <c r="C1069" s="148" t="s">
        <v>927</v>
      </c>
      <c r="D1069" s="29" t="s">
        <v>928</v>
      </c>
      <c r="E1069" s="43">
        <f>VLOOKUP(C1069,Belimo!$A:$B,2,FALSE)</f>
        <v>94</v>
      </c>
      <c r="F1069" s="43">
        <f>VLOOKUP("C315Q-H",Belimo!$A:$B,2,FALSE)</f>
        <v>63</v>
      </c>
      <c r="G1069" s="24">
        <f t="shared" ref="G1069:G1079" si="109">E1069+F1069</f>
        <v>157</v>
      </c>
      <c r="H1069" s="22">
        <f t="shared" si="107"/>
        <v>12713.86</v>
      </c>
    </row>
    <row r="1070" spans="1:8" ht="15" customHeight="1" x14ac:dyDescent="0.3">
      <c r="A1070" s="291"/>
      <c r="B1070" s="317"/>
      <c r="C1070" s="148" t="s">
        <v>929</v>
      </c>
      <c r="D1070" s="29" t="s">
        <v>930</v>
      </c>
      <c r="E1070" s="43">
        <f>VLOOKUP(C1070,Belimo!$A:$B,2,FALSE)</f>
        <v>91</v>
      </c>
      <c r="F1070" s="43">
        <f>VLOOKUP("C315Q-H",Belimo!$A:$B,2,FALSE)</f>
        <v>63</v>
      </c>
      <c r="G1070" s="24">
        <f t="shared" si="109"/>
        <v>154</v>
      </c>
      <c r="H1070" s="22">
        <f t="shared" si="107"/>
        <v>12470.92</v>
      </c>
    </row>
    <row r="1071" spans="1:8" ht="15" customHeight="1" x14ac:dyDescent="0.3">
      <c r="A1071" s="291"/>
      <c r="B1071" s="317"/>
      <c r="C1071" s="148" t="s">
        <v>931</v>
      </c>
      <c r="D1071" s="29" t="s">
        <v>932</v>
      </c>
      <c r="E1071" s="43">
        <f>VLOOKUP(C1071,Belimo!$A:$B,2,FALSE)</f>
        <v>106</v>
      </c>
      <c r="F1071" s="43">
        <f>VLOOKUP("C315Q-H",Belimo!$A:$B,2,FALSE)</f>
        <v>63</v>
      </c>
      <c r="G1071" s="24">
        <f t="shared" si="109"/>
        <v>169</v>
      </c>
      <c r="H1071" s="22">
        <f t="shared" si="107"/>
        <v>13685.62</v>
      </c>
    </row>
    <row r="1072" spans="1:8" ht="15" customHeight="1" x14ac:dyDescent="0.3">
      <c r="A1072" s="291"/>
      <c r="B1072" s="317"/>
      <c r="C1072" s="148" t="s">
        <v>933</v>
      </c>
      <c r="D1072" s="29" t="s">
        <v>934</v>
      </c>
      <c r="E1072" s="43">
        <f>VLOOKUP(C1072,Belimo!$A:$B,2,FALSE)</f>
        <v>104</v>
      </c>
      <c r="F1072" s="43">
        <f>VLOOKUP("C315Q-H",Belimo!$A:$B,2,FALSE)</f>
        <v>63</v>
      </c>
      <c r="G1072" s="24">
        <f t="shared" si="109"/>
        <v>167</v>
      </c>
      <c r="H1072" s="22">
        <f t="shared" si="107"/>
        <v>13523.66</v>
      </c>
    </row>
    <row r="1073" spans="1:8" ht="15" customHeight="1" x14ac:dyDescent="0.3">
      <c r="A1073" s="291" t="s">
        <v>594</v>
      </c>
      <c r="B1073" s="317">
        <v>10</v>
      </c>
      <c r="C1073" s="148" t="s">
        <v>935</v>
      </c>
      <c r="D1073" s="29" t="s">
        <v>936</v>
      </c>
      <c r="E1073" s="43">
        <f>VLOOKUP(C1073,Belimo!$A:$B,2,FALSE)</f>
        <v>94</v>
      </c>
      <c r="F1073" s="43">
        <f>VLOOKUP("C315Q-H",Belimo!$A:$B,2,FALSE)</f>
        <v>63</v>
      </c>
      <c r="G1073" s="24">
        <f t="shared" si="109"/>
        <v>157</v>
      </c>
      <c r="H1073" s="22">
        <f t="shared" si="107"/>
        <v>12713.86</v>
      </c>
    </row>
    <row r="1074" spans="1:8" ht="15" customHeight="1" x14ac:dyDescent="0.3">
      <c r="A1074" s="291"/>
      <c r="B1074" s="317"/>
      <c r="C1074" s="148" t="s">
        <v>937</v>
      </c>
      <c r="D1074" s="29" t="s">
        <v>938</v>
      </c>
      <c r="E1074" s="43">
        <f>VLOOKUP(C1074,Belimo!$A:$B,2,FALSE)</f>
        <v>91</v>
      </c>
      <c r="F1074" s="43">
        <f>VLOOKUP("C315Q-H",Belimo!$A:$B,2,FALSE)</f>
        <v>63</v>
      </c>
      <c r="G1074" s="24">
        <f t="shared" si="109"/>
        <v>154</v>
      </c>
      <c r="H1074" s="22">
        <f t="shared" si="107"/>
        <v>12470.92</v>
      </c>
    </row>
    <row r="1075" spans="1:8" ht="15" customHeight="1" x14ac:dyDescent="0.3">
      <c r="A1075" s="291"/>
      <c r="B1075" s="317"/>
      <c r="C1075" s="148" t="s">
        <v>1228</v>
      </c>
      <c r="D1075" s="29" t="s">
        <v>1229</v>
      </c>
      <c r="E1075" s="43">
        <f>VLOOKUP(C1075,Belimo!$A:$B,2,FALSE)</f>
        <v>146</v>
      </c>
      <c r="F1075" s="43">
        <f>VLOOKUP("C315Q-H",Belimo!$A:$B,2,FALSE)</f>
        <v>63</v>
      </c>
      <c r="G1075" s="24">
        <f t="shared" si="109"/>
        <v>209</v>
      </c>
      <c r="H1075" s="22">
        <f t="shared" si="107"/>
        <v>16924.82</v>
      </c>
    </row>
    <row r="1076" spans="1:8" ht="15" customHeight="1" x14ac:dyDescent="0.3">
      <c r="A1076" s="291"/>
      <c r="B1076" s="317"/>
      <c r="C1076" s="148" t="s">
        <v>1230</v>
      </c>
      <c r="D1076" s="29" t="s">
        <v>1231</v>
      </c>
      <c r="E1076" s="43">
        <f>VLOOKUP(C1076,Belimo!$A:$B,2,FALSE)</f>
        <v>106</v>
      </c>
      <c r="F1076" s="43">
        <f>VLOOKUP("C315Q-H",Belimo!$A:$B,2,FALSE)</f>
        <v>63</v>
      </c>
      <c r="G1076" s="24">
        <f t="shared" si="109"/>
        <v>169</v>
      </c>
      <c r="H1076" s="22">
        <f t="shared" si="107"/>
        <v>13685.62</v>
      </c>
    </row>
    <row r="1077" spans="1:8" ht="15" customHeight="1" x14ac:dyDescent="0.3">
      <c r="A1077" s="291"/>
      <c r="B1077" s="317"/>
      <c r="C1077" s="148" t="s">
        <v>1232</v>
      </c>
      <c r="D1077" s="29" t="s">
        <v>1233</v>
      </c>
      <c r="E1077" s="43">
        <f>VLOOKUP(C1077,Belimo!$A:$B,2,FALSE)</f>
        <v>106</v>
      </c>
      <c r="F1077" s="43">
        <f>VLOOKUP("C315Q-H",Belimo!$A:$B,2,FALSE)</f>
        <v>63</v>
      </c>
      <c r="G1077" s="24">
        <f t="shared" si="109"/>
        <v>169</v>
      </c>
      <c r="H1077" s="22">
        <f t="shared" si="107"/>
        <v>13685.62</v>
      </c>
    </row>
    <row r="1078" spans="1:8" ht="15" customHeight="1" x14ac:dyDescent="0.3">
      <c r="A1078" s="291"/>
      <c r="B1078" s="317"/>
      <c r="C1078" s="148" t="s">
        <v>939</v>
      </c>
      <c r="D1078" s="29" t="s">
        <v>940</v>
      </c>
      <c r="E1078" s="43">
        <f>VLOOKUP(C1078,Belimo!$A:$B,2,FALSE)</f>
        <v>146</v>
      </c>
      <c r="F1078" s="43">
        <f>VLOOKUP("C315Q-H",Belimo!$A:$B,2,FALSE)</f>
        <v>63</v>
      </c>
      <c r="G1078" s="24">
        <f t="shared" si="109"/>
        <v>209</v>
      </c>
      <c r="H1078" s="22">
        <f t="shared" si="107"/>
        <v>16924.82</v>
      </c>
    </row>
    <row r="1079" spans="1:8" ht="15" customHeight="1" x14ac:dyDescent="0.3">
      <c r="A1079" s="291"/>
      <c r="B1079" s="317"/>
      <c r="C1079" s="148" t="s">
        <v>941</v>
      </c>
      <c r="D1079" s="29" t="s">
        <v>942</v>
      </c>
      <c r="E1079" s="43">
        <f>VLOOKUP(C1079,Belimo!$A:$B,2,FALSE)</f>
        <v>23</v>
      </c>
      <c r="F1079" s="43">
        <f>VLOOKUP("C315Q-H",Belimo!$A:$B,2,FALSE)</f>
        <v>63</v>
      </c>
      <c r="G1079" s="24">
        <f t="shared" si="109"/>
        <v>86</v>
      </c>
      <c r="H1079" s="22">
        <f t="shared" si="107"/>
        <v>6964.2800000000007</v>
      </c>
    </row>
    <row r="1080" spans="1:8" ht="15" customHeight="1" x14ac:dyDescent="0.3">
      <c r="A1080" s="412" t="s">
        <v>1049</v>
      </c>
      <c r="B1080" s="413"/>
      <c r="C1080" s="413"/>
      <c r="D1080" s="413"/>
      <c r="E1080" s="413"/>
      <c r="F1080" s="413"/>
      <c r="G1080" s="413"/>
      <c r="H1080" s="414"/>
    </row>
    <row r="1081" spans="1:8" ht="15" customHeight="1" x14ac:dyDescent="0.3">
      <c r="A1081" s="290" t="s">
        <v>1450</v>
      </c>
      <c r="B1081" s="465">
        <v>4</v>
      </c>
      <c r="C1081" s="148" t="s">
        <v>927</v>
      </c>
      <c r="D1081" s="29" t="s">
        <v>928</v>
      </c>
      <c r="E1081" s="43">
        <f>VLOOKUP(C1081,Belimo!$A:$B,2,FALSE)</f>
        <v>94</v>
      </c>
      <c r="F1081" s="43">
        <f>VLOOKUP("C320Q-J",Belimo!$A:$B,2,FALSE)</f>
        <v>71</v>
      </c>
      <c r="G1081" s="24">
        <f t="shared" ref="G1081:G1091" si="110">E1081+F1081</f>
        <v>165</v>
      </c>
      <c r="H1081" s="22">
        <f t="shared" si="107"/>
        <v>13361.7</v>
      </c>
    </row>
    <row r="1082" spans="1:8" ht="15" customHeight="1" x14ac:dyDescent="0.3">
      <c r="A1082" s="291"/>
      <c r="B1082" s="317"/>
      <c r="C1082" s="148" t="s">
        <v>929</v>
      </c>
      <c r="D1082" s="29" t="s">
        <v>930</v>
      </c>
      <c r="E1082" s="43">
        <f>VLOOKUP(C1082,Belimo!$A:$B,2,FALSE)</f>
        <v>91</v>
      </c>
      <c r="F1082" s="43">
        <f>VLOOKUP("C320Q-J",Belimo!$A:$B,2,FALSE)</f>
        <v>71</v>
      </c>
      <c r="G1082" s="24">
        <f t="shared" si="110"/>
        <v>162</v>
      </c>
      <c r="H1082" s="22">
        <f t="shared" si="107"/>
        <v>13118.76</v>
      </c>
    </row>
    <row r="1083" spans="1:8" ht="15" customHeight="1" x14ac:dyDescent="0.3">
      <c r="A1083" s="291"/>
      <c r="B1083" s="317"/>
      <c r="C1083" s="148" t="s">
        <v>931</v>
      </c>
      <c r="D1083" s="29" t="s">
        <v>932</v>
      </c>
      <c r="E1083" s="43">
        <f>VLOOKUP(C1083,Belimo!$A:$B,2,FALSE)</f>
        <v>106</v>
      </c>
      <c r="F1083" s="43">
        <f>VLOOKUP("C320Q-J",Belimo!$A:$B,2,FALSE)</f>
        <v>71</v>
      </c>
      <c r="G1083" s="24">
        <f t="shared" si="110"/>
        <v>177</v>
      </c>
      <c r="H1083" s="22">
        <f t="shared" si="107"/>
        <v>14333.460000000001</v>
      </c>
    </row>
    <row r="1084" spans="1:8" ht="15" customHeight="1" x14ac:dyDescent="0.3">
      <c r="A1084" s="291"/>
      <c r="B1084" s="317"/>
      <c r="C1084" s="148" t="s">
        <v>933</v>
      </c>
      <c r="D1084" s="29" t="s">
        <v>934</v>
      </c>
      <c r="E1084" s="43">
        <f>VLOOKUP(C1084,Belimo!$A:$B,2,FALSE)</f>
        <v>104</v>
      </c>
      <c r="F1084" s="43">
        <f>VLOOKUP("C320Q-J",Belimo!$A:$B,2,FALSE)</f>
        <v>71</v>
      </c>
      <c r="G1084" s="24">
        <f t="shared" si="110"/>
        <v>175</v>
      </c>
      <c r="H1084" s="22">
        <f t="shared" si="107"/>
        <v>14171.5</v>
      </c>
    </row>
    <row r="1085" spans="1:8" ht="15" customHeight="1" x14ac:dyDescent="0.3">
      <c r="A1085" s="291" t="s">
        <v>594</v>
      </c>
      <c r="B1085" s="317">
        <v>10</v>
      </c>
      <c r="C1085" s="148" t="s">
        <v>935</v>
      </c>
      <c r="D1085" s="29" t="s">
        <v>936</v>
      </c>
      <c r="E1085" s="43">
        <f>VLOOKUP(C1085,Belimo!$A:$B,2,FALSE)</f>
        <v>94</v>
      </c>
      <c r="F1085" s="43">
        <f>VLOOKUP("C320Q-J",Belimo!$A:$B,2,FALSE)</f>
        <v>71</v>
      </c>
      <c r="G1085" s="24">
        <f t="shared" si="110"/>
        <v>165</v>
      </c>
      <c r="H1085" s="22">
        <f t="shared" si="107"/>
        <v>13361.7</v>
      </c>
    </row>
    <row r="1086" spans="1:8" ht="15" customHeight="1" x14ac:dyDescent="0.3">
      <c r="A1086" s="291"/>
      <c r="B1086" s="317"/>
      <c r="C1086" s="148" t="s">
        <v>937</v>
      </c>
      <c r="D1086" s="29" t="s">
        <v>938</v>
      </c>
      <c r="E1086" s="43">
        <f>VLOOKUP(C1086,Belimo!$A:$B,2,FALSE)</f>
        <v>91</v>
      </c>
      <c r="F1086" s="43">
        <f>VLOOKUP("C320Q-J",Belimo!$A:$B,2,FALSE)</f>
        <v>71</v>
      </c>
      <c r="G1086" s="24">
        <f t="shared" si="110"/>
        <v>162</v>
      </c>
      <c r="H1086" s="22">
        <f t="shared" si="107"/>
        <v>13118.76</v>
      </c>
    </row>
    <row r="1087" spans="1:8" ht="15" customHeight="1" x14ac:dyDescent="0.3">
      <c r="A1087" s="291"/>
      <c r="B1087" s="317"/>
      <c r="C1087" s="148" t="s">
        <v>1228</v>
      </c>
      <c r="D1087" s="29" t="s">
        <v>1229</v>
      </c>
      <c r="E1087" s="43">
        <f>VLOOKUP(C1087,Belimo!$A:$B,2,FALSE)</f>
        <v>146</v>
      </c>
      <c r="F1087" s="43">
        <f>VLOOKUP("C320Q-J",Belimo!$A:$B,2,FALSE)</f>
        <v>71</v>
      </c>
      <c r="G1087" s="24">
        <f t="shared" si="110"/>
        <v>217</v>
      </c>
      <c r="H1087" s="22">
        <f t="shared" si="107"/>
        <v>17572.66</v>
      </c>
    </row>
    <row r="1088" spans="1:8" ht="15" customHeight="1" x14ac:dyDescent="0.3">
      <c r="A1088" s="291"/>
      <c r="B1088" s="317"/>
      <c r="C1088" s="148" t="s">
        <v>1230</v>
      </c>
      <c r="D1088" s="29" t="s">
        <v>1231</v>
      </c>
      <c r="E1088" s="43">
        <f>VLOOKUP(C1088,Belimo!$A:$B,2,FALSE)</f>
        <v>106</v>
      </c>
      <c r="F1088" s="43">
        <f>VLOOKUP("C320Q-J",Belimo!$A:$B,2,FALSE)</f>
        <v>71</v>
      </c>
      <c r="G1088" s="24">
        <f t="shared" si="110"/>
        <v>177</v>
      </c>
      <c r="H1088" s="22">
        <f t="shared" si="107"/>
        <v>14333.460000000001</v>
      </c>
    </row>
    <row r="1089" spans="1:8" ht="15" customHeight="1" x14ac:dyDescent="0.3">
      <c r="A1089" s="291"/>
      <c r="B1089" s="317"/>
      <c r="C1089" s="148" t="s">
        <v>1232</v>
      </c>
      <c r="D1089" s="29" t="s">
        <v>1233</v>
      </c>
      <c r="E1089" s="43">
        <f>VLOOKUP(C1089,Belimo!$A:$B,2,FALSE)</f>
        <v>106</v>
      </c>
      <c r="F1089" s="43">
        <f>VLOOKUP("C320Q-J",Belimo!$A:$B,2,FALSE)</f>
        <v>71</v>
      </c>
      <c r="G1089" s="24">
        <f t="shared" si="110"/>
        <v>177</v>
      </c>
      <c r="H1089" s="22">
        <f t="shared" si="107"/>
        <v>14333.460000000001</v>
      </c>
    </row>
    <row r="1090" spans="1:8" ht="15" customHeight="1" x14ac:dyDescent="0.3">
      <c r="A1090" s="291"/>
      <c r="B1090" s="317"/>
      <c r="C1090" s="148" t="s">
        <v>939</v>
      </c>
      <c r="D1090" s="29" t="s">
        <v>940</v>
      </c>
      <c r="E1090" s="43">
        <f>VLOOKUP(C1090,Belimo!$A:$B,2,FALSE)</f>
        <v>146</v>
      </c>
      <c r="F1090" s="43">
        <f>VLOOKUP("C320Q-J",Belimo!$A:$B,2,FALSE)</f>
        <v>71</v>
      </c>
      <c r="G1090" s="24">
        <f t="shared" si="110"/>
        <v>217</v>
      </c>
      <c r="H1090" s="22">
        <f t="shared" si="107"/>
        <v>17572.66</v>
      </c>
    </row>
    <row r="1091" spans="1:8" ht="15" customHeight="1" x14ac:dyDescent="0.3">
      <c r="A1091" s="291"/>
      <c r="B1091" s="317"/>
      <c r="C1091" s="148" t="s">
        <v>941</v>
      </c>
      <c r="D1091" s="29" t="s">
        <v>942</v>
      </c>
      <c r="E1091" s="43">
        <f>VLOOKUP(C1091,Belimo!$A:$B,2,FALSE)</f>
        <v>23</v>
      </c>
      <c r="F1091" s="43">
        <f>VLOOKUP("C320Q-J",Belimo!$A:$B,2,FALSE)</f>
        <v>71</v>
      </c>
      <c r="G1091" s="24">
        <f t="shared" si="110"/>
        <v>94</v>
      </c>
      <c r="H1091" s="22">
        <f t="shared" si="107"/>
        <v>7612.1200000000008</v>
      </c>
    </row>
    <row r="1092" spans="1:8" ht="51.75" customHeight="1" x14ac:dyDescent="0.3">
      <c r="A1092" s="431" t="s">
        <v>785</v>
      </c>
      <c r="B1092" s="301"/>
      <c r="C1092" s="301"/>
      <c r="D1092" s="301"/>
      <c r="E1092" s="301"/>
      <c r="F1092" s="301"/>
      <c r="G1092" s="301"/>
      <c r="H1092" s="302"/>
    </row>
    <row r="1093" spans="1:8" ht="52.5" customHeight="1" x14ac:dyDescent="0.3">
      <c r="A1093" s="436" t="s">
        <v>279</v>
      </c>
      <c r="B1093" s="437"/>
      <c r="C1093" s="437"/>
      <c r="D1093" s="437"/>
      <c r="E1093" s="437"/>
      <c r="F1093" s="437"/>
      <c r="G1093" s="437"/>
      <c r="H1093" s="438"/>
    </row>
    <row r="1094" spans="1:8" ht="15" customHeight="1" x14ac:dyDescent="0.3">
      <c r="A1094" s="432" t="s">
        <v>598</v>
      </c>
      <c r="B1094" s="433"/>
      <c r="C1094" s="42" t="s">
        <v>280</v>
      </c>
      <c r="D1094" s="406" t="s">
        <v>646</v>
      </c>
      <c r="E1094" s="407"/>
      <c r="F1094" s="408"/>
      <c r="G1094" s="43">
        <f>VLOOKUP(A1094,Belimo!A:B,2,FALSE)</f>
        <v>135</v>
      </c>
      <c r="H1094" s="22">
        <f t="shared" si="107"/>
        <v>10932.300000000001</v>
      </c>
    </row>
    <row r="1095" spans="1:8" ht="15" customHeight="1" x14ac:dyDescent="0.3">
      <c r="A1095" s="432" t="s">
        <v>597</v>
      </c>
      <c r="B1095" s="433"/>
      <c r="C1095" s="42" t="s">
        <v>280</v>
      </c>
      <c r="D1095" s="406" t="s">
        <v>644</v>
      </c>
      <c r="E1095" s="407"/>
      <c r="F1095" s="408"/>
      <c r="G1095" s="43">
        <f>VLOOKUP(A1095,Belimo!A:B,2,FALSE)</f>
        <v>141</v>
      </c>
      <c r="H1095" s="22">
        <f t="shared" si="107"/>
        <v>11418.18</v>
      </c>
    </row>
    <row r="1096" spans="1:8" ht="15" customHeight="1" x14ac:dyDescent="0.3">
      <c r="A1096" s="432" t="s">
        <v>639</v>
      </c>
      <c r="B1096" s="433"/>
      <c r="C1096" s="42" t="s">
        <v>280</v>
      </c>
      <c r="D1096" s="406" t="s">
        <v>641</v>
      </c>
      <c r="E1096" s="407"/>
      <c r="F1096" s="408"/>
      <c r="G1096" s="43">
        <f>VLOOKUP(A1096,Belimo!A:B,2,FALSE)</f>
        <v>180</v>
      </c>
      <c r="H1096" s="22">
        <f t="shared" si="107"/>
        <v>14576.400000000001</v>
      </c>
    </row>
    <row r="1097" spans="1:8" ht="52.5" customHeight="1" x14ac:dyDescent="0.3">
      <c r="A1097" s="436" t="s">
        <v>786</v>
      </c>
      <c r="B1097" s="437"/>
      <c r="C1097" s="437"/>
      <c r="D1097" s="437"/>
      <c r="E1097" s="437"/>
      <c r="F1097" s="437"/>
      <c r="G1097" s="437"/>
      <c r="H1097" s="438"/>
    </row>
    <row r="1098" spans="1:8" ht="15" customHeight="1" x14ac:dyDescent="0.3">
      <c r="A1098" s="432" t="s">
        <v>542</v>
      </c>
      <c r="B1098" s="433"/>
      <c r="C1098" s="42" t="s">
        <v>280</v>
      </c>
      <c r="D1098" s="406" t="s">
        <v>646</v>
      </c>
      <c r="E1098" s="407"/>
      <c r="F1098" s="408"/>
      <c r="G1098" s="43">
        <f>VLOOKUP(A1098,Belimo!A:B,2,FALSE)</f>
        <v>125</v>
      </c>
      <c r="H1098" s="22">
        <f t="shared" si="107"/>
        <v>10122.5</v>
      </c>
    </row>
    <row r="1099" spans="1:8" ht="15" customHeight="1" x14ac:dyDescent="0.3">
      <c r="A1099" s="432" t="s">
        <v>643</v>
      </c>
      <c r="B1099" s="433"/>
      <c r="C1099" s="42" t="s">
        <v>280</v>
      </c>
      <c r="D1099" s="406" t="s">
        <v>644</v>
      </c>
      <c r="E1099" s="407"/>
      <c r="F1099" s="408"/>
      <c r="G1099" s="43">
        <f>VLOOKUP(A1099,Belimo!A:B,2,FALSE)</f>
        <v>125</v>
      </c>
      <c r="H1099" s="22">
        <f t="shared" si="107"/>
        <v>10122.5</v>
      </c>
    </row>
    <row r="1100" spans="1:8" ht="15" customHeight="1" x14ac:dyDescent="0.3">
      <c r="A1100" s="432" t="s">
        <v>640</v>
      </c>
      <c r="B1100" s="433"/>
      <c r="C1100" s="42" t="s">
        <v>280</v>
      </c>
      <c r="D1100" s="406" t="s">
        <v>641</v>
      </c>
      <c r="E1100" s="407"/>
      <c r="F1100" s="408"/>
      <c r="G1100" s="43">
        <f>VLOOKUP(A1100,Belimo!A:B,2,FALSE)</f>
        <v>162</v>
      </c>
      <c r="H1100" s="22">
        <f t="shared" si="107"/>
        <v>13118.76</v>
      </c>
    </row>
    <row r="1101" spans="1:8" ht="52.5" customHeight="1" x14ac:dyDescent="0.3">
      <c r="A1101" s="436" t="s">
        <v>787</v>
      </c>
      <c r="B1101" s="437"/>
      <c r="C1101" s="437"/>
      <c r="D1101" s="437"/>
      <c r="E1101" s="437"/>
      <c r="F1101" s="437"/>
      <c r="G1101" s="437"/>
      <c r="H1101" s="438"/>
    </row>
    <row r="1102" spans="1:8" ht="15" customHeight="1" x14ac:dyDescent="0.3">
      <c r="A1102" s="432" t="s">
        <v>925</v>
      </c>
      <c r="B1102" s="433"/>
      <c r="C1102" s="42" t="s">
        <v>391</v>
      </c>
      <c r="D1102" s="406" t="s">
        <v>543</v>
      </c>
      <c r="E1102" s="407"/>
      <c r="F1102" s="408"/>
      <c r="G1102" s="43">
        <f>VLOOKUP(A1102,Belimo!A:B,2,FALSE)</f>
        <v>196</v>
      </c>
      <c r="H1102" s="22">
        <f t="shared" si="107"/>
        <v>15872.08</v>
      </c>
    </row>
    <row r="1103" spans="1:8" ht="52.5" customHeight="1" x14ac:dyDescent="0.3">
      <c r="A1103" s="436" t="s">
        <v>788</v>
      </c>
      <c r="B1103" s="437"/>
      <c r="C1103" s="437"/>
      <c r="D1103" s="437"/>
      <c r="E1103" s="437"/>
      <c r="F1103" s="437"/>
      <c r="G1103" s="437"/>
      <c r="H1103" s="438"/>
    </row>
    <row r="1104" spans="1:8" ht="15" customHeight="1" x14ac:dyDescent="0.3">
      <c r="A1104" s="432" t="s">
        <v>50</v>
      </c>
      <c r="B1104" s="433"/>
      <c r="C1104" s="42" t="s">
        <v>1050</v>
      </c>
      <c r="D1104" s="406" t="s">
        <v>281</v>
      </c>
      <c r="E1104" s="407"/>
      <c r="F1104" s="408"/>
      <c r="G1104" s="43">
        <f>VLOOKUP(A1104,Belimo!A:B,2,FALSE)</f>
        <v>153</v>
      </c>
      <c r="H1104" s="22">
        <f t="shared" si="107"/>
        <v>12389.94</v>
      </c>
    </row>
    <row r="1105" spans="1:8" ht="15" customHeight="1" x14ac:dyDescent="0.3">
      <c r="A1105" s="432" t="s">
        <v>237</v>
      </c>
      <c r="B1105" s="433"/>
      <c r="C1105" s="42" t="s">
        <v>1050</v>
      </c>
      <c r="D1105" s="406" t="s">
        <v>282</v>
      </c>
      <c r="E1105" s="407"/>
      <c r="F1105" s="408"/>
      <c r="G1105" s="43">
        <f>VLOOKUP(A1105,Belimo!A:B,2,FALSE)</f>
        <v>153</v>
      </c>
      <c r="H1105" s="22">
        <f t="shared" si="107"/>
        <v>12389.94</v>
      </c>
    </row>
    <row r="1106" spans="1:8" ht="15" customHeight="1" x14ac:dyDescent="0.3">
      <c r="A1106" s="432" t="s">
        <v>232</v>
      </c>
      <c r="B1106" s="433"/>
      <c r="C1106" s="42" t="s">
        <v>1050</v>
      </c>
      <c r="D1106" s="406" t="s">
        <v>657</v>
      </c>
      <c r="E1106" s="407"/>
      <c r="F1106" s="408"/>
      <c r="G1106" s="43">
        <f>VLOOKUP(A1106,Belimo!A:B,2,FALSE)</f>
        <v>169</v>
      </c>
      <c r="H1106" s="22">
        <f t="shared" si="107"/>
        <v>13685.62</v>
      </c>
    </row>
    <row r="1107" spans="1:8" ht="15" customHeight="1" x14ac:dyDescent="0.3">
      <c r="A1107" s="432" t="s">
        <v>231</v>
      </c>
      <c r="B1107" s="433"/>
      <c r="C1107" s="42" t="s">
        <v>1050</v>
      </c>
      <c r="D1107" s="406" t="s">
        <v>645</v>
      </c>
      <c r="E1107" s="407"/>
      <c r="F1107" s="408"/>
      <c r="G1107" s="43">
        <f>VLOOKUP(A1107,Belimo!A:B,2,FALSE)</f>
        <v>169</v>
      </c>
      <c r="H1107" s="22">
        <f t="shared" si="107"/>
        <v>13685.62</v>
      </c>
    </row>
    <row r="1108" spans="1:8" ht="15" customHeight="1" x14ac:dyDescent="0.3">
      <c r="A1108" s="432" t="s">
        <v>467</v>
      </c>
      <c r="B1108" s="433"/>
      <c r="C1108" s="42" t="s">
        <v>1050</v>
      </c>
      <c r="D1108" s="406" t="s">
        <v>204</v>
      </c>
      <c r="E1108" s="407"/>
      <c r="F1108" s="408"/>
      <c r="G1108" s="43">
        <f>VLOOKUP(A1108,Belimo!A:B,2,FALSE)</f>
        <v>202</v>
      </c>
      <c r="H1108" s="22">
        <f t="shared" si="107"/>
        <v>16357.960000000001</v>
      </c>
    </row>
    <row r="1109" spans="1:8" ht="15" customHeight="1" x14ac:dyDescent="0.3">
      <c r="A1109" s="432" t="s">
        <v>1782</v>
      </c>
      <c r="B1109" s="433"/>
      <c r="C1109" s="42" t="s">
        <v>1050</v>
      </c>
      <c r="D1109" s="406" t="s">
        <v>283</v>
      </c>
      <c r="E1109" s="407"/>
      <c r="F1109" s="408"/>
      <c r="G1109" s="43">
        <f>VLOOKUP(A1109,Belimo!A:B,2,FALSE)</f>
        <v>212</v>
      </c>
      <c r="H1109" s="22">
        <f t="shared" si="107"/>
        <v>17167.760000000002</v>
      </c>
    </row>
    <row r="1110" spans="1:8" ht="15" customHeight="1" x14ac:dyDescent="0.3">
      <c r="A1110" s="432" t="s">
        <v>1780</v>
      </c>
      <c r="B1110" s="433"/>
      <c r="C1110" s="42" t="s">
        <v>1050</v>
      </c>
      <c r="D1110" s="406" t="s">
        <v>284</v>
      </c>
      <c r="E1110" s="407"/>
      <c r="F1110" s="408"/>
      <c r="G1110" s="43">
        <f>VLOOKUP(A1110,Belimo!A:B,2,FALSE)</f>
        <v>322</v>
      </c>
      <c r="H1110" s="22">
        <f t="shared" si="107"/>
        <v>26075.56</v>
      </c>
    </row>
    <row r="1111" spans="1:8" ht="15" customHeight="1" x14ac:dyDescent="0.3">
      <c r="A1111" s="432" t="s">
        <v>133</v>
      </c>
      <c r="B1111" s="433"/>
      <c r="C1111" s="42" t="s">
        <v>1050</v>
      </c>
      <c r="D1111" s="406" t="s">
        <v>603</v>
      </c>
      <c r="E1111" s="407"/>
      <c r="F1111" s="408"/>
      <c r="G1111" s="43">
        <f>VLOOKUP(A1111,Belimo!A:B,2,FALSE)</f>
        <v>325</v>
      </c>
      <c r="H1111" s="22">
        <f t="shared" si="107"/>
        <v>26318.5</v>
      </c>
    </row>
    <row r="1112" spans="1:8" ht="52.5" customHeight="1" x14ac:dyDescent="0.3">
      <c r="A1112" s="436" t="s">
        <v>789</v>
      </c>
      <c r="B1112" s="437"/>
      <c r="C1112" s="437"/>
      <c r="D1112" s="437"/>
      <c r="E1112" s="437"/>
      <c r="F1112" s="437"/>
      <c r="G1112" s="437"/>
      <c r="H1112" s="438"/>
    </row>
    <row r="1113" spans="1:8" ht="15" customHeight="1" x14ac:dyDescent="0.3">
      <c r="A1113" s="434" t="s">
        <v>943</v>
      </c>
      <c r="B1113" s="435"/>
      <c r="C1113" s="38" t="s">
        <v>1050</v>
      </c>
      <c r="D1113" s="466" t="s">
        <v>604</v>
      </c>
      <c r="E1113" s="467"/>
      <c r="F1113" s="468"/>
      <c r="G1113" s="43">
        <f>VLOOKUP(A1113,Belimo!A:B,2,FALSE)</f>
        <v>197</v>
      </c>
      <c r="H1113" s="22">
        <f t="shared" ref="H1113:H1170" si="111">$G$7*G1113</f>
        <v>15953.060000000001</v>
      </c>
    </row>
    <row r="1114" spans="1:8" ht="15" customHeight="1" x14ac:dyDescent="0.3">
      <c r="A1114" s="434" t="s">
        <v>944</v>
      </c>
      <c r="B1114" s="435"/>
      <c r="C1114" s="38" t="s">
        <v>1050</v>
      </c>
      <c r="D1114" s="466" t="s">
        <v>605</v>
      </c>
      <c r="E1114" s="467"/>
      <c r="F1114" s="468"/>
      <c r="G1114" s="43">
        <f>VLOOKUP(A1114,Belimo!A:B,2,FALSE)</f>
        <v>197</v>
      </c>
      <c r="H1114" s="22">
        <f t="shared" si="111"/>
        <v>15953.060000000001</v>
      </c>
    </row>
    <row r="1115" spans="1:8" ht="15" customHeight="1" x14ac:dyDescent="0.3">
      <c r="A1115" s="434" t="s">
        <v>468</v>
      </c>
      <c r="B1115" s="435"/>
      <c r="C1115" s="38" t="s">
        <v>1050</v>
      </c>
      <c r="D1115" s="466" t="s">
        <v>642</v>
      </c>
      <c r="E1115" s="467"/>
      <c r="F1115" s="468"/>
      <c r="G1115" s="43">
        <f>VLOOKUP(A1115,Belimo!A:B,2,FALSE)</f>
        <v>245</v>
      </c>
      <c r="H1115" s="22">
        <f t="shared" si="111"/>
        <v>19840.100000000002</v>
      </c>
    </row>
    <row r="1116" spans="1:8" ht="15" customHeight="1" x14ac:dyDescent="0.3">
      <c r="A1116" s="432" t="s">
        <v>333</v>
      </c>
      <c r="B1116" s="433"/>
      <c r="C1116" s="42" t="s">
        <v>606</v>
      </c>
      <c r="D1116" s="406" t="s">
        <v>251</v>
      </c>
      <c r="E1116" s="407"/>
      <c r="F1116" s="408"/>
      <c r="G1116" s="43">
        <f>VLOOKUP(A1116,Belimo!A:B,2,FALSE)</f>
        <v>212</v>
      </c>
      <c r="H1116" s="22">
        <f t="shared" si="111"/>
        <v>17167.760000000002</v>
      </c>
    </row>
    <row r="1117" spans="1:8" ht="15" customHeight="1" x14ac:dyDescent="0.3">
      <c r="A1117" s="432" t="s">
        <v>916</v>
      </c>
      <c r="B1117" s="433"/>
      <c r="C1117" s="42" t="s">
        <v>606</v>
      </c>
      <c r="D1117" s="406" t="s">
        <v>381</v>
      </c>
      <c r="E1117" s="407"/>
      <c r="F1117" s="408"/>
      <c r="G1117" s="43">
        <f>VLOOKUP(A1117,Belimo!A:B,2,FALSE)</f>
        <v>212</v>
      </c>
      <c r="H1117" s="22">
        <f t="shared" si="111"/>
        <v>17167.760000000002</v>
      </c>
    </row>
    <row r="1118" spans="1:8" ht="15" customHeight="1" x14ac:dyDescent="0.3">
      <c r="A1118" s="432" t="s">
        <v>335</v>
      </c>
      <c r="B1118" s="433"/>
      <c r="C1118" s="42" t="s">
        <v>606</v>
      </c>
      <c r="D1118" s="406" t="s">
        <v>336</v>
      </c>
      <c r="E1118" s="407"/>
      <c r="F1118" s="408"/>
      <c r="G1118" s="43">
        <f>VLOOKUP(A1118,Belimo!A:B,2,FALSE)</f>
        <v>239</v>
      </c>
      <c r="H1118" s="22">
        <f t="shared" si="111"/>
        <v>19354.22</v>
      </c>
    </row>
    <row r="1119" spans="1:8" ht="15" customHeight="1" x14ac:dyDescent="0.3">
      <c r="A1119" s="432" t="s">
        <v>330</v>
      </c>
      <c r="B1119" s="433"/>
      <c r="C1119" s="42" t="s">
        <v>606</v>
      </c>
      <c r="D1119" s="406" t="s">
        <v>331</v>
      </c>
      <c r="E1119" s="407"/>
      <c r="F1119" s="408"/>
      <c r="G1119" s="43">
        <f>VLOOKUP(A1119,Belimo!A:B,2,FALSE)</f>
        <v>239</v>
      </c>
      <c r="H1119" s="22">
        <f t="shared" si="111"/>
        <v>19354.22</v>
      </c>
    </row>
    <row r="1120" spans="1:8" ht="15" customHeight="1" x14ac:dyDescent="0.3">
      <c r="A1120" s="432" t="s">
        <v>337</v>
      </c>
      <c r="B1120" s="433"/>
      <c r="C1120" s="42" t="s">
        <v>606</v>
      </c>
      <c r="D1120" s="406" t="s">
        <v>338</v>
      </c>
      <c r="E1120" s="407"/>
      <c r="F1120" s="408"/>
      <c r="G1120" s="43">
        <f>VLOOKUP(A1120,Belimo!A:B,2,FALSE)</f>
        <v>299</v>
      </c>
      <c r="H1120" s="22">
        <f t="shared" si="111"/>
        <v>24213.02</v>
      </c>
    </row>
    <row r="1121" spans="1:8" ht="15" customHeight="1" x14ac:dyDescent="0.3">
      <c r="A1121" s="432" t="s">
        <v>340</v>
      </c>
      <c r="B1121" s="433"/>
      <c r="C1121" s="42" t="s">
        <v>606</v>
      </c>
      <c r="D1121" s="406" t="s">
        <v>341</v>
      </c>
      <c r="E1121" s="407"/>
      <c r="F1121" s="408"/>
      <c r="G1121" s="43">
        <f>VLOOKUP(A1121,Belimo!A:B,2,FALSE)</f>
        <v>315</v>
      </c>
      <c r="H1121" s="22">
        <f t="shared" si="111"/>
        <v>25508.7</v>
      </c>
    </row>
    <row r="1122" spans="1:8" ht="52.5" customHeight="1" x14ac:dyDescent="0.3">
      <c r="A1122" s="436" t="s">
        <v>790</v>
      </c>
      <c r="B1122" s="437"/>
      <c r="C1122" s="437"/>
      <c r="D1122" s="437"/>
      <c r="E1122" s="437"/>
      <c r="F1122" s="437"/>
      <c r="G1122" s="437"/>
      <c r="H1122" s="438"/>
    </row>
    <row r="1123" spans="1:8" ht="15" customHeight="1" x14ac:dyDescent="0.3">
      <c r="A1123" s="432" t="s">
        <v>334</v>
      </c>
      <c r="B1123" s="433"/>
      <c r="C1123" s="42" t="s">
        <v>606</v>
      </c>
      <c r="D1123" s="406" t="s">
        <v>251</v>
      </c>
      <c r="E1123" s="407"/>
      <c r="F1123" s="408"/>
      <c r="G1123" s="43">
        <f>VLOOKUP(A1123,Belimo!A:B,2,FALSE)</f>
        <v>193</v>
      </c>
      <c r="H1123" s="22">
        <f t="shared" si="111"/>
        <v>15629.140000000001</v>
      </c>
    </row>
    <row r="1124" spans="1:8" ht="15" customHeight="1" x14ac:dyDescent="0.3">
      <c r="A1124" s="432" t="s">
        <v>329</v>
      </c>
      <c r="B1124" s="433"/>
      <c r="C1124" s="42" t="s">
        <v>606</v>
      </c>
      <c r="D1124" s="406" t="s">
        <v>381</v>
      </c>
      <c r="E1124" s="407"/>
      <c r="F1124" s="408"/>
      <c r="G1124" s="43">
        <f>VLOOKUP(A1124,Belimo!A:B,2,FALSE)</f>
        <v>193</v>
      </c>
      <c r="H1124" s="22">
        <f t="shared" si="111"/>
        <v>15629.140000000001</v>
      </c>
    </row>
    <row r="1125" spans="1:8" ht="15" customHeight="1" x14ac:dyDescent="0.3">
      <c r="A1125" s="432" t="s">
        <v>347</v>
      </c>
      <c r="B1125" s="433"/>
      <c r="C1125" s="42" t="s">
        <v>606</v>
      </c>
      <c r="D1125" s="406" t="s">
        <v>336</v>
      </c>
      <c r="E1125" s="407"/>
      <c r="F1125" s="408"/>
      <c r="G1125" s="43">
        <f>VLOOKUP(A1125,Belimo!A:B,2,FALSE)</f>
        <v>237</v>
      </c>
      <c r="H1125" s="22">
        <f t="shared" si="111"/>
        <v>19192.260000000002</v>
      </c>
    </row>
    <row r="1126" spans="1:8" ht="15" customHeight="1" x14ac:dyDescent="0.3">
      <c r="A1126" s="432" t="s">
        <v>332</v>
      </c>
      <c r="B1126" s="433"/>
      <c r="C1126" s="42" t="s">
        <v>606</v>
      </c>
      <c r="D1126" s="406" t="s">
        <v>331</v>
      </c>
      <c r="E1126" s="407"/>
      <c r="F1126" s="408"/>
      <c r="G1126" s="43">
        <f>VLOOKUP(A1126,Belimo!A:B,2,FALSE)</f>
        <v>237</v>
      </c>
      <c r="H1126" s="22">
        <f t="shared" si="111"/>
        <v>19192.260000000002</v>
      </c>
    </row>
    <row r="1127" spans="1:8" ht="15" customHeight="1" x14ac:dyDescent="0.3">
      <c r="A1127" s="432" t="s">
        <v>339</v>
      </c>
      <c r="B1127" s="433"/>
      <c r="C1127" s="42" t="s">
        <v>606</v>
      </c>
      <c r="D1127" s="406" t="s">
        <v>203</v>
      </c>
      <c r="E1127" s="407"/>
      <c r="F1127" s="408"/>
      <c r="G1127" s="43">
        <f>VLOOKUP(A1127,Belimo!A:B,2,FALSE)</f>
        <v>272</v>
      </c>
      <c r="H1127" s="22">
        <f t="shared" si="111"/>
        <v>22026.560000000001</v>
      </c>
    </row>
    <row r="1128" spans="1:8" ht="15" customHeight="1" x14ac:dyDescent="0.3">
      <c r="A1128" s="432" t="s">
        <v>134</v>
      </c>
      <c r="B1128" s="433"/>
      <c r="C1128" s="42" t="s">
        <v>606</v>
      </c>
      <c r="D1128" s="406" t="s">
        <v>607</v>
      </c>
      <c r="E1128" s="407"/>
      <c r="F1128" s="408"/>
      <c r="G1128" s="43">
        <f>VLOOKUP(A1128,Belimo!A:B,2,FALSE)</f>
        <v>282</v>
      </c>
      <c r="H1128" s="22">
        <f t="shared" si="111"/>
        <v>22836.36</v>
      </c>
    </row>
    <row r="1129" spans="1:8" ht="15" customHeight="1" x14ac:dyDescent="0.3">
      <c r="A1129" s="432" t="s">
        <v>205</v>
      </c>
      <c r="B1129" s="433"/>
      <c r="C1129" s="42" t="s">
        <v>606</v>
      </c>
      <c r="D1129" s="406" t="s">
        <v>608</v>
      </c>
      <c r="E1129" s="407"/>
      <c r="F1129" s="408"/>
      <c r="G1129" s="43">
        <f>VLOOKUP(A1129,Belimo!A:B,2,FALSE)</f>
        <v>351</v>
      </c>
      <c r="H1129" s="22">
        <f t="shared" si="111"/>
        <v>28423.980000000003</v>
      </c>
    </row>
    <row r="1130" spans="1:8" ht="15" customHeight="1" x14ac:dyDescent="0.3">
      <c r="A1130" s="432" t="s">
        <v>135</v>
      </c>
      <c r="B1130" s="433"/>
      <c r="C1130" s="42" t="s">
        <v>606</v>
      </c>
      <c r="D1130" s="406" t="s">
        <v>609</v>
      </c>
      <c r="E1130" s="407"/>
      <c r="F1130" s="408"/>
      <c r="G1130" s="43">
        <f>VLOOKUP(A1130,Belimo!A:B,2,FALSE)</f>
        <v>386</v>
      </c>
      <c r="H1130" s="22">
        <f t="shared" si="111"/>
        <v>31258.280000000002</v>
      </c>
    </row>
    <row r="1131" spans="1:8" ht="52.5" customHeight="1" x14ac:dyDescent="0.3">
      <c r="A1131" s="436" t="s">
        <v>791</v>
      </c>
      <c r="B1131" s="437"/>
      <c r="C1131" s="437"/>
      <c r="D1131" s="437"/>
      <c r="E1131" s="437"/>
      <c r="F1131" s="437"/>
      <c r="G1131" s="437"/>
      <c r="H1131" s="438"/>
    </row>
    <row r="1132" spans="1:8" ht="15" customHeight="1" x14ac:dyDescent="0.3">
      <c r="A1132" s="432" t="s">
        <v>363</v>
      </c>
      <c r="B1132" s="433"/>
      <c r="C1132" s="42" t="s">
        <v>201</v>
      </c>
      <c r="D1132" s="406" t="s">
        <v>252</v>
      </c>
      <c r="E1132" s="407"/>
      <c r="F1132" s="408"/>
      <c r="G1132" s="43">
        <f>VLOOKUP(A1132,Belimo!A:B,2,FALSE)</f>
        <v>220</v>
      </c>
      <c r="H1132" s="22">
        <f t="shared" si="111"/>
        <v>17815.600000000002</v>
      </c>
    </row>
    <row r="1133" spans="1:8" ht="15" customHeight="1" x14ac:dyDescent="0.3">
      <c r="A1133" s="432" t="s">
        <v>364</v>
      </c>
      <c r="B1133" s="433"/>
      <c r="C1133" s="42" t="s">
        <v>201</v>
      </c>
      <c r="D1133" s="406" t="s">
        <v>241</v>
      </c>
      <c r="E1133" s="407"/>
      <c r="F1133" s="408"/>
      <c r="G1133" s="43">
        <f>VLOOKUP(A1133,Belimo!A:B,2,FALSE)</f>
        <v>220</v>
      </c>
      <c r="H1133" s="22">
        <f t="shared" si="111"/>
        <v>17815.600000000002</v>
      </c>
    </row>
    <row r="1134" spans="1:8" ht="15" customHeight="1" x14ac:dyDescent="0.3">
      <c r="A1134" s="432" t="s">
        <v>365</v>
      </c>
      <c r="B1134" s="433"/>
      <c r="C1134" s="42" t="s">
        <v>201</v>
      </c>
      <c r="D1134" s="406" t="s">
        <v>366</v>
      </c>
      <c r="E1134" s="407"/>
      <c r="F1134" s="408"/>
      <c r="G1134" s="43">
        <f>VLOOKUP(A1134,Belimo!A:B,2,FALSE)</f>
        <v>264</v>
      </c>
      <c r="H1134" s="22">
        <f t="shared" si="111"/>
        <v>21378.720000000001</v>
      </c>
    </row>
    <row r="1135" spans="1:8" ht="15" customHeight="1" x14ac:dyDescent="0.3">
      <c r="A1135" s="432" t="s">
        <v>367</v>
      </c>
      <c r="B1135" s="433"/>
      <c r="C1135" s="42" t="s">
        <v>201</v>
      </c>
      <c r="D1135" s="406" t="s">
        <v>368</v>
      </c>
      <c r="E1135" s="407"/>
      <c r="F1135" s="408"/>
      <c r="G1135" s="43">
        <f>VLOOKUP(A1135,Belimo!A:B,2,FALSE)</f>
        <v>264</v>
      </c>
      <c r="H1135" s="22">
        <f t="shared" si="111"/>
        <v>21378.720000000001</v>
      </c>
    </row>
    <row r="1136" spans="1:8" ht="15" customHeight="1" x14ac:dyDescent="0.3">
      <c r="A1136" s="432" t="s">
        <v>369</v>
      </c>
      <c r="B1136" s="433"/>
      <c r="C1136" s="42" t="s">
        <v>201</v>
      </c>
      <c r="D1136" s="406" t="s">
        <v>202</v>
      </c>
      <c r="E1136" s="407"/>
      <c r="F1136" s="408"/>
      <c r="G1136" s="43">
        <f>VLOOKUP(A1136,Belimo!A:B,2,FALSE)</f>
        <v>297</v>
      </c>
      <c r="H1136" s="22">
        <f t="shared" si="111"/>
        <v>24051.06</v>
      </c>
    </row>
    <row r="1137" spans="1:8" ht="52.5" customHeight="1" x14ac:dyDescent="0.3">
      <c r="A1137" s="436" t="s">
        <v>610</v>
      </c>
      <c r="B1137" s="437"/>
      <c r="C1137" s="437"/>
      <c r="D1137" s="437"/>
      <c r="E1137" s="437"/>
      <c r="F1137" s="437"/>
      <c r="G1137" s="437"/>
      <c r="H1137" s="438"/>
    </row>
    <row r="1138" spans="1:8" ht="15" customHeight="1" x14ac:dyDescent="0.3">
      <c r="A1138" s="432" t="s">
        <v>54</v>
      </c>
      <c r="B1138" s="433"/>
      <c r="C1138" s="42" t="s">
        <v>611</v>
      </c>
      <c r="D1138" s="406" t="s">
        <v>553</v>
      </c>
      <c r="E1138" s="407"/>
      <c r="F1138" s="408"/>
      <c r="G1138" s="43">
        <f>VLOOKUP(A1138,Belimo!A:B,2,FALSE)</f>
        <v>415</v>
      </c>
      <c r="H1138" s="22">
        <f t="shared" si="111"/>
        <v>33606.700000000004</v>
      </c>
    </row>
    <row r="1139" spans="1:8" ht="15" customHeight="1" x14ac:dyDescent="0.3">
      <c r="A1139" s="432" t="s">
        <v>55</v>
      </c>
      <c r="B1139" s="433"/>
      <c r="C1139" s="42" t="s">
        <v>611</v>
      </c>
      <c r="D1139" s="406" t="s">
        <v>554</v>
      </c>
      <c r="E1139" s="407"/>
      <c r="F1139" s="408"/>
      <c r="G1139" s="43">
        <f>VLOOKUP(A1139,Belimo!A:B,2,FALSE)</f>
        <v>415</v>
      </c>
      <c r="H1139" s="22">
        <f t="shared" si="111"/>
        <v>33606.700000000004</v>
      </c>
    </row>
    <row r="1140" spans="1:8" ht="15" customHeight="1" x14ac:dyDescent="0.3">
      <c r="A1140" s="432" t="s">
        <v>555</v>
      </c>
      <c r="B1140" s="433"/>
      <c r="C1140" s="42" t="s">
        <v>611</v>
      </c>
      <c r="D1140" s="406" t="s">
        <v>556</v>
      </c>
      <c r="E1140" s="407"/>
      <c r="F1140" s="408"/>
      <c r="G1140" s="43">
        <f>VLOOKUP(A1140,Belimo!A:B,2,FALSE)</f>
        <v>503</v>
      </c>
      <c r="H1140" s="22">
        <f t="shared" si="111"/>
        <v>40732.94</v>
      </c>
    </row>
    <row r="1141" spans="1:8" ht="52.5" customHeight="1" x14ac:dyDescent="0.3">
      <c r="A1141" s="409" t="s">
        <v>1554</v>
      </c>
      <c r="B1141" s="410"/>
      <c r="C1141" s="410"/>
      <c r="D1141" s="410"/>
      <c r="E1141" s="410"/>
      <c r="F1141" s="410"/>
      <c r="G1141" s="410"/>
      <c r="H1141" s="411"/>
    </row>
    <row r="1142" spans="1:8" ht="15" customHeight="1" x14ac:dyDescent="0.3">
      <c r="A1142" s="432" t="s">
        <v>612</v>
      </c>
      <c r="B1142" s="432"/>
      <c r="C1142" s="42" t="s">
        <v>280</v>
      </c>
      <c r="D1142" s="406" t="s">
        <v>613</v>
      </c>
      <c r="E1142" s="407"/>
      <c r="F1142" s="408"/>
      <c r="G1142" s="43">
        <f>VLOOKUP(A1142,Belimo!A:B,2,FALSE)</f>
        <v>199</v>
      </c>
      <c r="H1142" s="22">
        <f t="shared" si="111"/>
        <v>16115.02</v>
      </c>
    </row>
    <row r="1143" spans="1:8" ht="15" customHeight="1" x14ac:dyDescent="0.3">
      <c r="A1143" s="432" t="s">
        <v>1763</v>
      </c>
      <c r="B1143" s="432"/>
      <c r="C1143" s="42" t="s">
        <v>280</v>
      </c>
      <c r="D1143" s="406" t="s">
        <v>614</v>
      </c>
      <c r="E1143" s="407"/>
      <c r="F1143" s="408"/>
      <c r="G1143" s="43">
        <f>VLOOKUP(A1143,Belimo!A:B,2,FALSE)</f>
        <v>199</v>
      </c>
      <c r="H1143" s="22">
        <f t="shared" si="111"/>
        <v>16115.02</v>
      </c>
    </row>
    <row r="1144" spans="1:8" ht="15" customHeight="1" x14ac:dyDescent="0.3">
      <c r="A1144" s="432" t="s">
        <v>615</v>
      </c>
      <c r="B1144" s="432"/>
      <c r="C1144" s="42" t="s">
        <v>280</v>
      </c>
      <c r="D1144" s="406" t="s">
        <v>616</v>
      </c>
      <c r="E1144" s="407"/>
      <c r="F1144" s="408"/>
      <c r="G1144" s="43">
        <f>VLOOKUP(A1144,Belimo!A:B,2,FALSE)</f>
        <v>228</v>
      </c>
      <c r="H1144" s="22">
        <f t="shared" si="111"/>
        <v>18463.440000000002</v>
      </c>
    </row>
    <row r="1145" spans="1:8" ht="15" customHeight="1" x14ac:dyDescent="0.3">
      <c r="A1145" s="432" t="s">
        <v>1764</v>
      </c>
      <c r="B1145" s="432"/>
      <c r="C1145" s="42" t="s">
        <v>280</v>
      </c>
      <c r="D1145" s="406" t="s">
        <v>617</v>
      </c>
      <c r="E1145" s="407"/>
      <c r="F1145" s="408"/>
      <c r="G1145" s="43">
        <f>VLOOKUP(A1145,Belimo!A:B,2,FALSE)</f>
        <v>228</v>
      </c>
      <c r="H1145" s="22">
        <f t="shared" si="111"/>
        <v>18463.440000000002</v>
      </c>
    </row>
    <row r="1146" spans="1:8" ht="15" customHeight="1" x14ac:dyDescent="0.3">
      <c r="A1146" s="432" t="s">
        <v>618</v>
      </c>
      <c r="B1146" s="432"/>
      <c r="C1146" s="42" t="s">
        <v>280</v>
      </c>
      <c r="D1146" s="406" t="s">
        <v>619</v>
      </c>
      <c r="E1146" s="407"/>
      <c r="F1146" s="408"/>
      <c r="G1146" s="43">
        <f>VLOOKUP(A1146,Belimo!A:B,2,FALSE)</f>
        <v>216</v>
      </c>
      <c r="H1146" s="22">
        <f t="shared" si="111"/>
        <v>17491.68</v>
      </c>
    </row>
    <row r="1147" spans="1:8" ht="15" customHeight="1" x14ac:dyDescent="0.3">
      <c r="A1147" s="432" t="s">
        <v>1761</v>
      </c>
      <c r="B1147" s="432"/>
      <c r="C1147" s="42" t="s">
        <v>280</v>
      </c>
      <c r="D1147" s="406" t="s">
        <v>620</v>
      </c>
      <c r="E1147" s="407"/>
      <c r="F1147" s="408"/>
      <c r="G1147" s="43">
        <f>VLOOKUP(A1147,Belimo!A:B,2,FALSE)</f>
        <v>216</v>
      </c>
      <c r="H1147" s="22">
        <f t="shared" si="111"/>
        <v>17491.68</v>
      </c>
    </row>
    <row r="1148" spans="1:8" ht="15" customHeight="1" x14ac:dyDescent="0.3">
      <c r="A1148" s="432" t="s">
        <v>621</v>
      </c>
      <c r="B1148" s="432"/>
      <c r="C1148" s="42" t="s">
        <v>280</v>
      </c>
      <c r="D1148" s="406" t="s">
        <v>622</v>
      </c>
      <c r="E1148" s="407"/>
      <c r="F1148" s="408"/>
      <c r="G1148" s="43">
        <f>VLOOKUP(A1148,Belimo!A:B,2,FALSE)</f>
        <v>244</v>
      </c>
      <c r="H1148" s="22">
        <f t="shared" si="111"/>
        <v>19759.120000000003</v>
      </c>
    </row>
    <row r="1149" spans="1:8" ht="15" customHeight="1" x14ac:dyDescent="0.3">
      <c r="A1149" s="432" t="s">
        <v>1762</v>
      </c>
      <c r="B1149" s="432"/>
      <c r="C1149" s="42" t="s">
        <v>280</v>
      </c>
      <c r="D1149" s="406" t="s">
        <v>623</v>
      </c>
      <c r="E1149" s="407"/>
      <c r="F1149" s="408"/>
      <c r="G1149" s="43">
        <f>VLOOKUP(A1149,Belimo!A:B,2,FALSE)</f>
        <v>244</v>
      </c>
      <c r="H1149" s="22">
        <f t="shared" si="111"/>
        <v>19759.120000000003</v>
      </c>
    </row>
    <row r="1150" spans="1:8" ht="15" customHeight="1" x14ac:dyDescent="0.3">
      <c r="A1150" s="432" t="s">
        <v>544</v>
      </c>
      <c r="B1150" s="432"/>
      <c r="C1150" s="42" t="s">
        <v>280</v>
      </c>
      <c r="D1150" s="406" t="s">
        <v>545</v>
      </c>
      <c r="E1150" s="407"/>
      <c r="F1150" s="408"/>
      <c r="G1150" s="43">
        <f>VLOOKUP(A1150,Belimo!A:B,2,FALSE)</f>
        <v>280</v>
      </c>
      <c r="H1150" s="22">
        <f t="shared" si="111"/>
        <v>22674.400000000001</v>
      </c>
    </row>
    <row r="1151" spans="1:8" ht="15" customHeight="1" x14ac:dyDescent="0.3">
      <c r="A1151" s="432" t="s">
        <v>546</v>
      </c>
      <c r="B1151" s="432"/>
      <c r="C1151" s="42" t="s">
        <v>280</v>
      </c>
      <c r="D1151" s="406" t="s">
        <v>547</v>
      </c>
      <c r="E1151" s="407"/>
      <c r="F1151" s="408"/>
      <c r="G1151" s="43">
        <f>VLOOKUP(A1151,Belimo!A:B,2,FALSE)</f>
        <v>280</v>
      </c>
      <c r="H1151" s="22">
        <f t="shared" si="111"/>
        <v>22674.400000000001</v>
      </c>
    </row>
    <row r="1152" spans="1:8" ht="52.5" customHeight="1" x14ac:dyDescent="0.3">
      <c r="A1152" s="409" t="s">
        <v>1555</v>
      </c>
      <c r="B1152" s="410"/>
      <c r="C1152" s="410"/>
      <c r="D1152" s="410"/>
      <c r="E1152" s="410"/>
      <c r="F1152" s="410"/>
      <c r="G1152" s="410"/>
      <c r="H1152" s="411"/>
    </row>
    <row r="1153" spans="1:8" ht="15" customHeight="1" x14ac:dyDescent="0.3">
      <c r="A1153" s="432" t="s">
        <v>624</v>
      </c>
      <c r="B1153" s="433"/>
      <c r="C1153" s="42" t="s">
        <v>1050</v>
      </c>
      <c r="D1153" s="406" t="s">
        <v>625</v>
      </c>
      <c r="E1153" s="407"/>
      <c r="F1153" s="408"/>
      <c r="G1153" s="43">
        <f>VLOOKUP(A1153,Belimo!A:B,2,FALSE)</f>
        <v>327</v>
      </c>
      <c r="H1153" s="22">
        <f t="shared" si="111"/>
        <v>26480.460000000003</v>
      </c>
    </row>
    <row r="1154" spans="1:8" ht="15" customHeight="1" x14ac:dyDescent="0.3">
      <c r="A1154" s="432" t="s">
        <v>626</v>
      </c>
      <c r="B1154" s="433"/>
      <c r="C1154" s="42" t="s">
        <v>1050</v>
      </c>
      <c r="D1154" s="406" t="s">
        <v>627</v>
      </c>
      <c r="E1154" s="407"/>
      <c r="F1154" s="408"/>
      <c r="G1154" s="43">
        <f>VLOOKUP(A1154,Belimo!A:B,2,FALSE)</f>
        <v>327</v>
      </c>
      <c r="H1154" s="22">
        <f t="shared" si="111"/>
        <v>26480.460000000003</v>
      </c>
    </row>
    <row r="1155" spans="1:8" ht="15" customHeight="1" x14ac:dyDescent="0.3">
      <c r="A1155" s="432" t="s">
        <v>628</v>
      </c>
      <c r="B1155" s="433"/>
      <c r="C1155" s="42" t="s">
        <v>1050</v>
      </c>
      <c r="D1155" s="406" t="s">
        <v>629</v>
      </c>
      <c r="E1155" s="407"/>
      <c r="F1155" s="408"/>
      <c r="G1155" s="43">
        <f>VLOOKUP(A1155,Belimo!A:B,2,FALSE)</f>
        <v>366</v>
      </c>
      <c r="H1155" s="22">
        <f t="shared" si="111"/>
        <v>29638.68</v>
      </c>
    </row>
    <row r="1156" spans="1:8" ht="15" customHeight="1" x14ac:dyDescent="0.3">
      <c r="A1156" s="432" t="s">
        <v>630</v>
      </c>
      <c r="B1156" s="433"/>
      <c r="C1156" s="42" t="s">
        <v>1050</v>
      </c>
      <c r="D1156" s="406" t="s">
        <v>631</v>
      </c>
      <c r="E1156" s="407"/>
      <c r="F1156" s="408"/>
      <c r="G1156" s="43">
        <f>VLOOKUP(A1156,Belimo!A:B,2,FALSE)</f>
        <v>366</v>
      </c>
      <c r="H1156" s="22">
        <f t="shared" si="111"/>
        <v>29638.68</v>
      </c>
    </row>
    <row r="1157" spans="1:8" ht="15" customHeight="1" x14ac:dyDescent="0.3">
      <c r="A1157" s="432" t="s">
        <v>632</v>
      </c>
      <c r="B1157" s="433"/>
      <c r="C1157" s="42" t="s">
        <v>1050</v>
      </c>
      <c r="D1157" s="406" t="s">
        <v>633</v>
      </c>
      <c r="E1157" s="407"/>
      <c r="F1157" s="408"/>
      <c r="G1157" s="43">
        <f>VLOOKUP(A1157,Belimo!A:B,2,FALSE)</f>
        <v>294</v>
      </c>
      <c r="H1157" s="22">
        <f t="shared" si="111"/>
        <v>23808.120000000003</v>
      </c>
    </row>
    <row r="1158" spans="1:8" ht="15" customHeight="1" x14ac:dyDescent="0.3">
      <c r="A1158" s="432" t="s">
        <v>634</v>
      </c>
      <c r="B1158" s="433"/>
      <c r="C1158" s="42" t="s">
        <v>1050</v>
      </c>
      <c r="D1158" s="406" t="s">
        <v>635</v>
      </c>
      <c r="E1158" s="407"/>
      <c r="F1158" s="408"/>
      <c r="G1158" s="43">
        <f>VLOOKUP(A1158,Belimo!A:B,2,FALSE)</f>
        <v>294</v>
      </c>
      <c r="H1158" s="22">
        <f t="shared" si="111"/>
        <v>23808.120000000003</v>
      </c>
    </row>
    <row r="1159" spans="1:8" ht="15" customHeight="1" x14ac:dyDescent="0.3">
      <c r="A1159" s="432" t="s">
        <v>636</v>
      </c>
      <c r="B1159" s="433"/>
      <c r="C1159" s="42" t="s">
        <v>1050</v>
      </c>
      <c r="D1159" s="406" t="s">
        <v>945</v>
      </c>
      <c r="E1159" s="407"/>
      <c r="F1159" s="408"/>
      <c r="G1159" s="43">
        <f>VLOOKUP(A1159,Belimo!A:B,2,FALSE)</f>
        <v>335</v>
      </c>
      <c r="H1159" s="22">
        <f t="shared" si="111"/>
        <v>27128.300000000003</v>
      </c>
    </row>
    <row r="1160" spans="1:8" ht="15" customHeight="1" x14ac:dyDescent="0.3">
      <c r="A1160" s="432" t="s">
        <v>637</v>
      </c>
      <c r="B1160" s="433"/>
      <c r="C1160" s="42" t="s">
        <v>1050</v>
      </c>
      <c r="D1160" s="406" t="s">
        <v>946</v>
      </c>
      <c r="E1160" s="407"/>
      <c r="F1160" s="408"/>
      <c r="G1160" s="43">
        <f>VLOOKUP(A1160,Belimo!A:B,2,FALSE)</f>
        <v>335</v>
      </c>
      <c r="H1160" s="22">
        <f t="shared" si="111"/>
        <v>27128.300000000003</v>
      </c>
    </row>
    <row r="1161" spans="1:8" ht="15" customHeight="1" x14ac:dyDescent="0.3">
      <c r="A1161" s="432" t="s">
        <v>206</v>
      </c>
      <c r="B1161" s="433"/>
      <c r="C1161" s="42" t="s">
        <v>1050</v>
      </c>
      <c r="D1161" s="406" t="s">
        <v>638</v>
      </c>
      <c r="E1161" s="407"/>
      <c r="F1161" s="408"/>
      <c r="G1161" s="43">
        <f>VLOOKUP(A1161,Belimo!A:B,2,FALSE)</f>
        <v>322</v>
      </c>
      <c r="H1161" s="22">
        <f t="shared" si="111"/>
        <v>26075.56</v>
      </c>
    </row>
    <row r="1162" spans="1:8" ht="52.5" customHeight="1" x14ac:dyDescent="0.3">
      <c r="A1162" s="409" t="s">
        <v>1452</v>
      </c>
      <c r="B1162" s="410"/>
      <c r="C1162" s="410"/>
      <c r="D1162" s="410"/>
      <c r="E1162" s="410"/>
      <c r="F1162" s="410"/>
      <c r="G1162" s="410"/>
      <c r="H1162" s="411"/>
    </row>
    <row r="1163" spans="1:8" ht="15" customHeight="1" x14ac:dyDescent="0.3">
      <c r="A1163" s="432" t="s">
        <v>349</v>
      </c>
      <c r="B1163" s="433"/>
      <c r="C1163" s="42" t="s">
        <v>606</v>
      </c>
      <c r="D1163" s="406" t="s">
        <v>917</v>
      </c>
      <c r="E1163" s="407"/>
      <c r="F1163" s="408"/>
      <c r="G1163" s="43">
        <f>VLOOKUP(A1163,Belimo!A:B,2,FALSE)</f>
        <v>371</v>
      </c>
      <c r="H1163" s="22">
        <f t="shared" si="111"/>
        <v>30043.58</v>
      </c>
    </row>
    <row r="1164" spans="1:8" ht="15" customHeight="1" x14ac:dyDescent="0.3">
      <c r="A1164" s="432" t="s">
        <v>350</v>
      </c>
      <c r="B1164" s="433"/>
      <c r="C1164" s="42" t="s">
        <v>606</v>
      </c>
      <c r="D1164" s="406" t="s">
        <v>918</v>
      </c>
      <c r="E1164" s="407"/>
      <c r="F1164" s="408"/>
      <c r="G1164" s="43">
        <f>VLOOKUP(A1164,Belimo!A:B,2,FALSE)</f>
        <v>371</v>
      </c>
      <c r="H1164" s="22">
        <f t="shared" si="111"/>
        <v>30043.58</v>
      </c>
    </row>
    <row r="1165" spans="1:8" ht="15" customHeight="1" x14ac:dyDescent="0.3">
      <c r="A1165" s="432" t="s">
        <v>351</v>
      </c>
      <c r="B1165" s="433"/>
      <c r="C1165" s="42" t="s">
        <v>606</v>
      </c>
      <c r="D1165" s="406" t="s">
        <v>352</v>
      </c>
      <c r="E1165" s="407"/>
      <c r="F1165" s="408"/>
      <c r="G1165" s="43">
        <f>VLOOKUP(A1165,Belimo!A:B,2,FALSE)</f>
        <v>414</v>
      </c>
      <c r="H1165" s="22">
        <f t="shared" si="111"/>
        <v>33525.72</v>
      </c>
    </row>
    <row r="1166" spans="1:8" ht="15" customHeight="1" x14ac:dyDescent="0.3">
      <c r="A1166" s="432" t="s">
        <v>353</v>
      </c>
      <c r="B1166" s="433"/>
      <c r="C1166" s="42" t="s">
        <v>606</v>
      </c>
      <c r="D1166" s="406" t="s">
        <v>354</v>
      </c>
      <c r="E1166" s="407"/>
      <c r="F1166" s="408"/>
      <c r="G1166" s="43">
        <f>VLOOKUP(A1166,Belimo!A:B,2,FALSE)</f>
        <v>414</v>
      </c>
      <c r="H1166" s="22">
        <f t="shared" si="111"/>
        <v>33525.72</v>
      </c>
    </row>
    <row r="1167" spans="1:8" ht="15" customHeight="1" x14ac:dyDescent="0.3">
      <c r="A1167" s="432" t="s">
        <v>355</v>
      </c>
      <c r="B1167" s="433"/>
      <c r="C1167" s="42" t="s">
        <v>606</v>
      </c>
      <c r="D1167" s="406" t="s">
        <v>356</v>
      </c>
      <c r="E1167" s="407"/>
      <c r="F1167" s="408"/>
      <c r="G1167" s="43">
        <f>VLOOKUP(A1167,Belimo!A:B,2,FALSE)</f>
        <v>341</v>
      </c>
      <c r="H1167" s="22">
        <f t="shared" si="111"/>
        <v>27614.18</v>
      </c>
    </row>
    <row r="1168" spans="1:8" ht="15" customHeight="1" x14ac:dyDescent="0.3">
      <c r="A1168" s="432" t="s">
        <v>357</v>
      </c>
      <c r="B1168" s="433"/>
      <c r="C1168" s="42" t="s">
        <v>606</v>
      </c>
      <c r="D1168" s="406" t="s">
        <v>358</v>
      </c>
      <c r="E1168" s="407"/>
      <c r="F1168" s="408"/>
      <c r="G1168" s="43">
        <f>VLOOKUP(A1168,Belimo!A:B,2,FALSE)</f>
        <v>341</v>
      </c>
      <c r="H1168" s="22">
        <f t="shared" si="111"/>
        <v>27614.18</v>
      </c>
    </row>
    <row r="1169" spans="1:8" ht="15" customHeight="1" x14ac:dyDescent="0.3">
      <c r="A1169" s="432" t="s">
        <v>359</v>
      </c>
      <c r="B1169" s="433"/>
      <c r="C1169" s="42" t="s">
        <v>606</v>
      </c>
      <c r="D1169" s="406" t="s">
        <v>360</v>
      </c>
      <c r="E1169" s="407"/>
      <c r="F1169" s="408"/>
      <c r="G1169" s="43">
        <f>VLOOKUP(A1169,Belimo!A:B,2,FALSE)</f>
        <v>378</v>
      </c>
      <c r="H1169" s="22">
        <f t="shared" si="111"/>
        <v>30610.440000000002</v>
      </c>
    </row>
    <row r="1170" spans="1:8" ht="15" customHeight="1" x14ac:dyDescent="0.3">
      <c r="A1170" s="432" t="s">
        <v>361</v>
      </c>
      <c r="B1170" s="433"/>
      <c r="C1170" s="42" t="s">
        <v>606</v>
      </c>
      <c r="D1170" s="406" t="s">
        <v>362</v>
      </c>
      <c r="E1170" s="407"/>
      <c r="F1170" s="408"/>
      <c r="G1170" s="43">
        <f>VLOOKUP(A1170,Belimo!A:B,2,FALSE)</f>
        <v>378</v>
      </c>
      <c r="H1170" s="22">
        <f t="shared" si="111"/>
        <v>30610.440000000002</v>
      </c>
    </row>
    <row r="1171" spans="1:8" ht="15" customHeight="1" x14ac:dyDescent="0.3">
      <c r="A1171" s="432" t="s">
        <v>342</v>
      </c>
      <c r="B1171" s="433"/>
      <c r="C1171" s="42" t="s">
        <v>606</v>
      </c>
      <c r="D1171" s="406" t="s">
        <v>343</v>
      </c>
      <c r="E1171" s="407"/>
      <c r="F1171" s="408"/>
      <c r="G1171" s="43">
        <f>VLOOKUP(A1171,Belimo!A:B,2,FALSE)</f>
        <v>367</v>
      </c>
      <c r="H1171" s="22">
        <f t="shared" ref="H1171:H1194" si="112">$G$7*G1171</f>
        <v>29719.66</v>
      </c>
    </row>
    <row r="1172" spans="1:8" ht="15" customHeight="1" x14ac:dyDescent="0.3">
      <c r="A1172" s="432" t="s">
        <v>344</v>
      </c>
      <c r="B1172" s="433"/>
      <c r="C1172" s="42" t="s">
        <v>606</v>
      </c>
      <c r="D1172" s="406" t="s">
        <v>345</v>
      </c>
      <c r="E1172" s="407"/>
      <c r="F1172" s="408"/>
      <c r="G1172" s="43">
        <f>VLOOKUP(A1172,Belimo!A:B,2,FALSE)</f>
        <v>367</v>
      </c>
      <c r="H1172" s="22">
        <f t="shared" si="112"/>
        <v>29719.66</v>
      </c>
    </row>
    <row r="1173" spans="1:8" ht="15" customHeight="1" x14ac:dyDescent="0.3">
      <c r="A1173" s="432" t="s">
        <v>404</v>
      </c>
      <c r="B1173" s="433"/>
      <c r="C1173" s="42" t="s">
        <v>606</v>
      </c>
      <c r="D1173" s="406" t="s">
        <v>405</v>
      </c>
      <c r="E1173" s="407"/>
      <c r="F1173" s="408"/>
      <c r="G1173" s="43">
        <f>VLOOKUP(A1173,Belimo!A:B,2,FALSE)</f>
        <v>403</v>
      </c>
      <c r="H1173" s="22">
        <f t="shared" si="112"/>
        <v>32634.940000000002</v>
      </c>
    </row>
    <row r="1174" spans="1:8" ht="15" customHeight="1" x14ac:dyDescent="0.3">
      <c r="A1174" s="432" t="s">
        <v>406</v>
      </c>
      <c r="B1174" s="433"/>
      <c r="C1174" s="42" t="s">
        <v>606</v>
      </c>
      <c r="D1174" s="406" t="s">
        <v>407</v>
      </c>
      <c r="E1174" s="407"/>
      <c r="F1174" s="408"/>
      <c r="G1174" s="43">
        <f>VLOOKUP(A1174,Belimo!A:B,2,FALSE)</f>
        <v>403</v>
      </c>
      <c r="H1174" s="22">
        <f t="shared" si="112"/>
        <v>32634.940000000002</v>
      </c>
    </row>
    <row r="1175" spans="1:8" ht="52.5" customHeight="1" x14ac:dyDescent="0.3">
      <c r="A1175" s="409" t="s">
        <v>1453</v>
      </c>
      <c r="B1175" s="410"/>
      <c r="C1175" s="410"/>
      <c r="D1175" s="410"/>
      <c r="E1175" s="410"/>
      <c r="F1175" s="410"/>
      <c r="G1175" s="410"/>
      <c r="H1175" s="411"/>
    </row>
    <row r="1176" spans="1:8" ht="15" customHeight="1" x14ac:dyDescent="0.3">
      <c r="A1176" s="432" t="s">
        <v>44</v>
      </c>
      <c r="B1176" s="433"/>
      <c r="C1176" s="42" t="s">
        <v>201</v>
      </c>
      <c r="D1176" s="406" t="s">
        <v>45</v>
      </c>
      <c r="E1176" s="407"/>
      <c r="F1176" s="408"/>
      <c r="G1176" s="43">
        <f>VLOOKUP(A1176,Belimo!A:B,2,FALSE)</f>
        <v>428</v>
      </c>
      <c r="H1176" s="22">
        <f t="shared" si="112"/>
        <v>34659.440000000002</v>
      </c>
    </row>
    <row r="1177" spans="1:8" ht="15" customHeight="1" x14ac:dyDescent="0.3">
      <c r="A1177" s="432" t="s">
        <v>1818</v>
      </c>
      <c r="B1177" s="433"/>
      <c r="C1177" s="42" t="s">
        <v>201</v>
      </c>
      <c r="D1177" s="406" t="s">
        <v>46</v>
      </c>
      <c r="E1177" s="407"/>
      <c r="F1177" s="408"/>
      <c r="G1177" s="43">
        <f>VLOOKUP(A1177,Belimo!A:B,2,FALSE)</f>
        <v>428</v>
      </c>
      <c r="H1177" s="22">
        <f t="shared" si="112"/>
        <v>34659.440000000002</v>
      </c>
    </row>
    <row r="1178" spans="1:8" ht="15" customHeight="1" x14ac:dyDescent="0.3">
      <c r="A1178" s="432" t="s">
        <v>47</v>
      </c>
      <c r="B1178" s="433"/>
      <c r="C1178" s="42" t="s">
        <v>201</v>
      </c>
      <c r="D1178" s="406" t="s">
        <v>947</v>
      </c>
      <c r="E1178" s="407"/>
      <c r="F1178" s="408"/>
      <c r="G1178" s="43">
        <f>VLOOKUP(A1178,Belimo!A:B,2,FALSE)</f>
        <v>487</v>
      </c>
      <c r="H1178" s="22">
        <f t="shared" si="112"/>
        <v>39437.26</v>
      </c>
    </row>
    <row r="1179" spans="1:8" ht="15" customHeight="1" x14ac:dyDescent="0.3">
      <c r="A1179" s="432" t="s">
        <v>1819</v>
      </c>
      <c r="B1179" s="433"/>
      <c r="C1179" s="42" t="s">
        <v>201</v>
      </c>
      <c r="D1179" s="406" t="s">
        <v>948</v>
      </c>
      <c r="E1179" s="407"/>
      <c r="F1179" s="408"/>
      <c r="G1179" s="43">
        <f>VLOOKUP(A1179,Belimo!A:B,2,FALSE)</f>
        <v>487</v>
      </c>
      <c r="H1179" s="22">
        <f t="shared" si="112"/>
        <v>39437.26</v>
      </c>
    </row>
    <row r="1180" spans="1:8" ht="15" customHeight="1" x14ac:dyDescent="0.3">
      <c r="A1180" s="432" t="s">
        <v>530</v>
      </c>
      <c r="B1180" s="433"/>
      <c r="C1180" s="42" t="s">
        <v>201</v>
      </c>
      <c r="D1180" s="406" t="s">
        <v>923</v>
      </c>
      <c r="E1180" s="407"/>
      <c r="F1180" s="408"/>
      <c r="G1180" s="43">
        <f>VLOOKUP(A1180,Belimo!A:B,2,FALSE)</f>
        <v>398</v>
      </c>
      <c r="H1180" s="22">
        <f t="shared" si="112"/>
        <v>32230.04</v>
      </c>
    </row>
    <row r="1181" spans="1:8" ht="15" customHeight="1" x14ac:dyDescent="0.3">
      <c r="A1181" s="432" t="s">
        <v>1820</v>
      </c>
      <c r="B1181" s="433"/>
      <c r="C1181" s="42" t="s">
        <v>201</v>
      </c>
      <c r="D1181" s="406" t="s">
        <v>924</v>
      </c>
      <c r="E1181" s="407"/>
      <c r="F1181" s="408"/>
      <c r="G1181" s="43">
        <f>VLOOKUP(A1181,Belimo!A:B,2,FALSE)</f>
        <v>398</v>
      </c>
      <c r="H1181" s="22">
        <f t="shared" si="112"/>
        <v>32230.04</v>
      </c>
    </row>
    <row r="1182" spans="1:8" ht="15" customHeight="1" x14ac:dyDescent="0.3">
      <c r="A1182" s="432" t="s">
        <v>531</v>
      </c>
      <c r="B1182" s="433"/>
      <c r="C1182" s="42" t="s">
        <v>201</v>
      </c>
      <c r="D1182" s="406" t="s">
        <v>532</v>
      </c>
      <c r="E1182" s="407"/>
      <c r="F1182" s="408"/>
      <c r="G1182" s="43">
        <f>VLOOKUP(A1182,Belimo!A:B,2,FALSE)</f>
        <v>449</v>
      </c>
      <c r="H1182" s="22">
        <f t="shared" si="112"/>
        <v>36360.020000000004</v>
      </c>
    </row>
    <row r="1183" spans="1:8" ht="15" customHeight="1" x14ac:dyDescent="0.3">
      <c r="A1183" s="432" t="s">
        <v>1821</v>
      </c>
      <c r="B1183" s="433"/>
      <c r="C1183" s="42" t="s">
        <v>201</v>
      </c>
      <c r="D1183" s="406" t="s">
        <v>533</v>
      </c>
      <c r="E1183" s="407"/>
      <c r="F1183" s="408"/>
      <c r="G1183" s="43">
        <f>VLOOKUP(A1183,Belimo!A:B,2,FALSE)</f>
        <v>449</v>
      </c>
      <c r="H1183" s="22">
        <f t="shared" si="112"/>
        <v>36360.020000000004</v>
      </c>
    </row>
    <row r="1184" spans="1:8" ht="15" customHeight="1" x14ac:dyDescent="0.3">
      <c r="A1184" s="432" t="s">
        <v>370</v>
      </c>
      <c r="B1184" s="433"/>
      <c r="C1184" s="42" t="s">
        <v>201</v>
      </c>
      <c r="D1184" s="406" t="s">
        <v>919</v>
      </c>
      <c r="E1184" s="407"/>
      <c r="F1184" s="408"/>
      <c r="G1184" s="43">
        <f>VLOOKUP(A1184,Belimo!A:B,2,FALSE)</f>
        <v>432</v>
      </c>
      <c r="H1184" s="22">
        <f t="shared" si="112"/>
        <v>34983.360000000001</v>
      </c>
    </row>
    <row r="1185" spans="1:8" ht="15" customHeight="1" x14ac:dyDescent="0.3">
      <c r="A1185" s="432" t="s">
        <v>1823</v>
      </c>
      <c r="B1185" s="433"/>
      <c r="C1185" s="42" t="s">
        <v>201</v>
      </c>
      <c r="D1185" s="406" t="s">
        <v>920</v>
      </c>
      <c r="E1185" s="407"/>
      <c r="F1185" s="408"/>
      <c r="G1185" s="43">
        <f>VLOOKUP(A1185,Belimo!A:B,2,FALSE)</f>
        <v>432</v>
      </c>
      <c r="H1185" s="22">
        <f t="shared" si="112"/>
        <v>34983.360000000001</v>
      </c>
    </row>
    <row r="1186" spans="1:8" ht="15" customHeight="1" x14ac:dyDescent="0.3">
      <c r="A1186" s="432" t="s">
        <v>242</v>
      </c>
      <c r="B1186" s="433"/>
      <c r="C1186" s="42" t="s">
        <v>201</v>
      </c>
      <c r="D1186" s="406" t="s">
        <v>243</v>
      </c>
      <c r="E1186" s="407"/>
      <c r="F1186" s="408"/>
      <c r="G1186" s="43">
        <f>VLOOKUP(A1186,Belimo!A:B,2,FALSE)</f>
        <v>476</v>
      </c>
      <c r="H1186" s="22">
        <f t="shared" si="112"/>
        <v>38546.480000000003</v>
      </c>
    </row>
    <row r="1187" spans="1:8" ht="15" customHeight="1" x14ac:dyDescent="0.3">
      <c r="A1187" s="432" t="s">
        <v>1825</v>
      </c>
      <c r="B1187" s="433"/>
      <c r="C1187" s="42" t="s">
        <v>201</v>
      </c>
      <c r="D1187" s="406" t="s">
        <v>244</v>
      </c>
      <c r="E1187" s="407"/>
      <c r="F1187" s="408"/>
      <c r="G1187" s="43">
        <f>VLOOKUP(A1187,Belimo!A:B,2,FALSE)</f>
        <v>476</v>
      </c>
      <c r="H1187" s="22">
        <f t="shared" si="112"/>
        <v>38546.480000000003</v>
      </c>
    </row>
    <row r="1188" spans="1:8" ht="52.5" customHeight="1" x14ac:dyDescent="0.3">
      <c r="A1188" s="409" t="s">
        <v>408</v>
      </c>
      <c r="B1188" s="410"/>
      <c r="C1188" s="410"/>
      <c r="D1188" s="410"/>
      <c r="E1188" s="410"/>
      <c r="F1188" s="410"/>
      <c r="G1188" s="410"/>
      <c r="H1188" s="411"/>
    </row>
    <row r="1189" spans="1:8" ht="15" customHeight="1" x14ac:dyDescent="0.3">
      <c r="A1189" s="432" t="s">
        <v>557</v>
      </c>
      <c r="B1189" s="433"/>
      <c r="C1189" s="42" t="s">
        <v>611</v>
      </c>
      <c r="D1189" s="406" t="s">
        <v>409</v>
      </c>
      <c r="E1189" s="407"/>
      <c r="F1189" s="408"/>
      <c r="G1189" s="43">
        <f>VLOOKUP(A1189,Belimo!A:B,2,FALSE)</f>
        <v>752</v>
      </c>
      <c r="H1189" s="22">
        <f t="shared" si="112"/>
        <v>60896.960000000006</v>
      </c>
    </row>
    <row r="1190" spans="1:8" ht="15" customHeight="1" x14ac:dyDescent="0.3">
      <c r="A1190" s="432" t="s">
        <v>410</v>
      </c>
      <c r="B1190" s="433"/>
      <c r="C1190" s="42" t="s">
        <v>611</v>
      </c>
      <c r="D1190" s="406" t="s">
        <v>411</v>
      </c>
      <c r="E1190" s="407"/>
      <c r="F1190" s="408"/>
      <c r="G1190" s="43">
        <f>VLOOKUP(A1190,Belimo!A:B,2,FALSE)</f>
        <v>824</v>
      </c>
      <c r="H1190" s="22">
        <f t="shared" si="112"/>
        <v>66727.520000000004</v>
      </c>
    </row>
    <row r="1191" spans="1:8" ht="15" customHeight="1" x14ac:dyDescent="0.3">
      <c r="A1191" s="432" t="s">
        <v>412</v>
      </c>
      <c r="B1191" s="433"/>
      <c r="C1191" s="42" t="s">
        <v>611</v>
      </c>
      <c r="D1191" s="406" t="s">
        <v>413</v>
      </c>
      <c r="E1191" s="407"/>
      <c r="F1191" s="408"/>
      <c r="G1191" s="43">
        <f>VLOOKUP(A1191,Belimo!A:B,2,FALSE)</f>
        <v>824</v>
      </c>
      <c r="H1191" s="22">
        <f t="shared" si="112"/>
        <v>66727.520000000004</v>
      </c>
    </row>
    <row r="1192" spans="1:8" ht="51.75" customHeight="1" x14ac:dyDescent="0.3">
      <c r="A1192" s="133" t="s">
        <v>397</v>
      </c>
      <c r="B1192" s="130"/>
      <c r="C1192" s="130"/>
      <c r="D1192" s="130"/>
      <c r="E1192" s="130"/>
      <c r="F1192" s="130"/>
      <c r="G1192" s="130"/>
      <c r="H1192" s="131"/>
    </row>
    <row r="1193" spans="1:8" ht="15" customHeight="1" x14ac:dyDescent="0.3">
      <c r="A1193" s="138" t="s">
        <v>1836</v>
      </c>
      <c r="B1193" s="139"/>
      <c r="C1193" s="140"/>
      <c r="D1193" s="406" t="s">
        <v>49</v>
      </c>
      <c r="E1193" s="407"/>
      <c r="F1193" s="408"/>
      <c r="G1193" s="43">
        <f>VLOOKUP(A1193,Belimo!A:B,2,FALSE)</f>
        <v>96</v>
      </c>
      <c r="H1193" s="22">
        <f t="shared" si="112"/>
        <v>7774.08</v>
      </c>
    </row>
    <row r="1194" spans="1:8" x14ac:dyDescent="0.3">
      <c r="A1194" s="138" t="s">
        <v>707</v>
      </c>
      <c r="B1194" s="139"/>
      <c r="C1194" s="140"/>
      <c r="D1194" s="406" t="s">
        <v>708</v>
      </c>
      <c r="E1194" s="407"/>
      <c r="F1194" s="408"/>
      <c r="G1194" s="43">
        <f>VLOOKUP(A1194,Belimo!A:B,2,FALSE)</f>
        <v>55</v>
      </c>
      <c r="H1194" s="22">
        <f t="shared" si="112"/>
        <v>4453.9000000000005</v>
      </c>
    </row>
    <row r="1195" spans="1:8" ht="15.75" x14ac:dyDescent="0.3">
      <c r="A1195" s="146" t="s">
        <v>1051</v>
      </c>
      <c r="B1195" s="146"/>
      <c r="C1195" s="146"/>
      <c r="D1195" s="146"/>
      <c r="E1195" s="146"/>
      <c r="F1195" s="146"/>
      <c r="G1195" s="146"/>
    </row>
    <row r="1197" spans="1:8" x14ac:dyDescent="0.3">
      <c r="A1197" s="12" t="s">
        <v>849</v>
      </c>
    </row>
    <row r="1198" spans="1:8" x14ac:dyDescent="0.3">
      <c r="A1198" s="10"/>
    </row>
    <row r="1199" spans="1:8" x14ac:dyDescent="0.3">
      <c r="A1199" s="10" t="s">
        <v>1216</v>
      </c>
      <c r="B1199" s="1"/>
      <c r="C1199" s="1"/>
      <c r="D1199" s="1"/>
      <c r="E1199" s="1"/>
      <c r="F1199" s="1"/>
      <c r="G1199" s="1"/>
      <c r="H1199" s="1"/>
    </row>
    <row r="1200" spans="1:8" x14ac:dyDescent="0.3">
      <c r="A1200" s="10" t="s">
        <v>1433</v>
      </c>
      <c r="B1200" s="1"/>
      <c r="C1200" s="1"/>
      <c r="D1200" s="1"/>
      <c r="E1200" s="1"/>
      <c r="F1200" s="1"/>
      <c r="G1200" s="1"/>
      <c r="H1200" s="1"/>
    </row>
    <row r="1201" spans="1:8" x14ac:dyDescent="0.3">
      <c r="A1201" s="14" t="s">
        <v>1217</v>
      </c>
      <c r="B1201" s="1"/>
      <c r="C1201" s="1"/>
      <c r="D1201" s="1"/>
      <c r="E1201" s="1"/>
      <c r="F1201" s="1"/>
      <c r="G1201" s="1"/>
      <c r="H1201" s="1"/>
    </row>
  </sheetData>
  <sheetProtection password="CF66" sheet="1" objects="1" scenarios="1"/>
  <mergeCells count="537">
    <mergeCell ref="D1114:F1114"/>
    <mergeCell ref="D1115:F1115"/>
    <mergeCell ref="D1116:F1116"/>
    <mergeCell ref="D1117:F1117"/>
    <mergeCell ref="D1125:F1125"/>
    <mergeCell ref="D1126:F1126"/>
    <mergeCell ref="D1127:F1127"/>
    <mergeCell ref="D1128:F1128"/>
    <mergeCell ref="A1115:B1115"/>
    <mergeCell ref="A1116:B1116"/>
    <mergeCell ref="A1117:B1117"/>
    <mergeCell ref="D1129:F1129"/>
    <mergeCell ref="D1118:F1118"/>
    <mergeCell ref="D1119:F1119"/>
    <mergeCell ref="D1120:F1120"/>
    <mergeCell ref="D1121:F1121"/>
    <mergeCell ref="A1142:B1142"/>
    <mergeCell ref="D1150:F1150"/>
    <mergeCell ref="D1151:F1151"/>
    <mergeCell ref="A1152:H1152"/>
    <mergeCell ref="A1119:B1119"/>
    <mergeCell ref="D1130:F1130"/>
    <mergeCell ref="A1123:B1123"/>
    <mergeCell ref="A1124:B1124"/>
    <mergeCell ref="A1125:B1125"/>
    <mergeCell ref="A1126:B1126"/>
    <mergeCell ref="A1118:B1118"/>
    <mergeCell ref="A1121:B1121"/>
    <mergeCell ref="A1139:B1139"/>
    <mergeCell ref="A1140:B1140"/>
    <mergeCell ref="D1145:F1145"/>
    <mergeCell ref="D1146:F1146"/>
    <mergeCell ref="D1147:F1147"/>
    <mergeCell ref="D1148:F1148"/>
    <mergeCell ref="D1149:F1149"/>
    <mergeCell ref="A1145:B1145"/>
    <mergeCell ref="A1146:B1146"/>
    <mergeCell ref="A1147:B1147"/>
    <mergeCell ref="A1148:B1148"/>
    <mergeCell ref="D1174:F1174"/>
    <mergeCell ref="D1165:F1165"/>
    <mergeCell ref="D1166:F1166"/>
    <mergeCell ref="D1167:F1167"/>
    <mergeCell ref="D1168:F1168"/>
    <mergeCell ref="D1169:F1169"/>
    <mergeCell ref="D1170:F1170"/>
    <mergeCell ref="D1171:F1171"/>
    <mergeCell ref="D1172:F1172"/>
    <mergeCell ref="D1173:F1173"/>
    <mergeCell ref="D1154:F1154"/>
    <mergeCell ref="D1155:F1155"/>
    <mergeCell ref="D1156:F1156"/>
    <mergeCell ref="A1150:B1150"/>
    <mergeCell ref="D1153:F1153"/>
    <mergeCell ref="D1163:F1163"/>
    <mergeCell ref="D1164:F1164"/>
    <mergeCell ref="D1157:F1157"/>
    <mergeCell ref="D1158:F1158"/>
    <mergeCell ref="D1159:F1159"/>
    <mergeCell ref="A1141:H1141"/>
    <mergeCell ref="D1142:F1142"/>
    <mergeCell ref="D1143:F1143"/>
    <mergeCell ref="D1144:F1144"/>
    <mergeCell ref="D1132:F1132"/>
    <mergeCell ref="D1133:F1133"/>
    <mergeCell ref="D1134:F1134"/>
    <mergeCell ref="D1135:F1135"/>
    <mergeCell ref="D1136:F1136"/>
    <mergeCell ref="A1137:H1137"/>
    <mergeCell ref="D1138:F1138"/>
    <mergeCell ref="D1139:F1139"/>
    <mergeCell ref="D1140:F1140"/>
    <mergeCell ref="A1132:B1132"/>
    <mergeCell ref="A1133:B1133"/>
    <mergeCell ref="A1134:B1134"/>
    <mergeCell ref="A1135:B1135"/>
    <mergeCell ref="A1136:B1136"/>
    <mergeCell ref="A1138:B1138"/>
    <mergeCell ref="A1143:B1143"/>
    <mergeCell ref="A1144:B1144"/>
    <mergeCell ref="D1105:F1105"/>
    <mergeCell ref="D1106:F1106"/>
    <mergeCell ref="D1107:F1107"/>
    <mergeCell ref="D1108:F1108"/>
    <mergeCell ref="D1109:F1109"/>
    <mergeCell ref="D1110:F1110"/>
    <mergeCell ref="D1111:F1111"/>
    <mergeCell ref="A1112:H1112"/>
    <mergeCell ref="D1113:F1113"/>
    <mergeCell ref="A1105:B1105"/>
    <mergeCell ref="A1106:B1106"/>
    <mergeCell ref="A1107:B1107"/>
    <mergeCell ref="A1108:B1108"/>
    <mergeCell ref="D1096:F1096"/>
    <mergeCell ref="A1097:H1097"/>
    <mergeCell ref="D1098:F1098"/>
    <mergeCell ref="D1099:F1099"/>
    <mergeCell ref="D1100:F1100"/>
    <mergeCell ref="A1101:H1101"/>
    <mergeCell ref="D1102:F1102"/>
    <mergeCell ref="A1103:H1103"/>
    <mergeCell ref="D1104:F1104"/>
    <mergeCell ref="A1099:B1099"/>
    <mergeCell ref="A1100:B1100"/>
    <mergeCell ref="A1102:B1102"/>
    <mergeCell ref="A1104:B1104"/>
    <mergeCell ref="A1096:B1096"/>
    <mergeCell ref="A1098:B1098"/>
    <mergeCell ref="A1043:H1043"/>
    <mergeCell ref="A1055:H1055"/>
    <mergeCell ref="A1067:H1067"/>
    <mergeCell ref="A1068:H1068"/>
    <mergeCell ref="A1080:H1080"/>
    <mergeCell ref="A1092:H1092"/>
    <mergeCell ref="A1093:H1093"/>
    <mergeCell ref="D1094:F1094"/>
    <mergeCell ref="D1095:F1095"/>
    <mergeCell ref="A1094:B1094"/>
    <mergeCell ref="A1095:B1095"/>
    <mergeCell ref="B1056:B1066"/>
    <mergeCell ref="A1069:A1079"/>
    <mergeCell ref="B1069:B1079"/>
    <mergeCell ref="A1081:A1091"/>
    <mergeCell ref="B1081:B1091"/>
    <mergeCell ref="A1056:A1066"/>
    <mergeCell ref="B1044:B1054"/>
    <mergeCell ref="A1044:A1054"/>
    <mergeCell ref="A1042:H1042"/>
    <mergeCell ref="D1008:E1008"/>
    <mergeCell ref="D1007:E1007"/>
    <mergeCell ref="D1006:E1006"/>
    <mergeCell ref="D1005:E1005"/>
    <mergeCell ref="D1004:E1004"/>
    <mergeCell ref="D1037:E1037"/>
    <mergeCell ref="D1038:E1038"/>
    <mergeCell ref="D1039:E1039"/>
    <mergeCell ref="D1040:E1040"/>
    <mergeCell ref="D1041:E1041"/>
    <mergeCell ref="D1030:E1030"/>
    <mergeCell ref="D1031:E1031"/>
    <mergeCell ref="D1032:E1032"/>
    <mergeCell ref="A1029:H1029"/>
    <mergeCell ref="D1033:E1033"/>
    <mergeCell ref="D1034:E1034"/>
    <mergeCell ref="D1035:E1035"/>
    <mergeCell ref="D1036:E1036"/>
    <mergeCell ref="A1030:A1041"/>
    <mergeCell ref="D1012:E1012"/>
    <mergeCell ref="D1011:E1011"/>
    <mergeCell ref="D1010:E1010"/>
    <mergeCell ref="D1009:E1009"/>
    <mergeCell ref="A918:H918"/>
    <mergeCell ref="A1002:H1002"/>
    <mergeCell ref="D1028:E1028"/>
    <mergeCell ref="D1027:E1027"/>
    <mergeCell ref="D1026:E1026"/>
    <mergeCell ref="D1025:E1025"/>
    <mergeCell ref="D1024:E1024"/>
    <mergeCell ref="D1023:E1023"/>
    <mergeCell ref="D1022:E1022"/>
    <mergeCell ref="D1021:E1021"/>
    <mergeCell ref="D1020:E1020"/>
    <mergeCell ref="D1019:E1019"/>
    <mergeCell ref="D1018:E1018"/>
    <mergeCell ref="D1017:E1017"/>
    <mergeCell ref="D1016:E1016"/>
    <mergeCell ref="D1015:E1015"/>
    <mergeCell ref="D1014:E1014"/>
    <mergeCell ref="D1013:E1013"/>
    <mergeCell ref="A1003:H1003"/>
    <mergeCell ref="A1004:A1028"/>
    <mergeCell ref="A985:H985"/>
    <mergeCell ref="A998:H998"/>
    <mergeCell ref="A973:A984"/>
    <mergeCell ref="B973:B984"/>
    <mergeCell ref="A836:A840"/>
    <mergeCell ref="B836:B840"/>
    <mergeCell ref="A848:A858"/>
    <mergeCell ref="B848:B858"/>
    <mergeCell ref="A896:A903"/>
    <mergeCell ref="B896:B903"/>
    <mergeCell ref="A905:A917"/>
    <mergeCell ref="A841:H841"/>
    <mergeCell ref="A846:H846"/>
    <mergeCell ref="A847:H847"/>
    <mergeCell ref="A859:H859"/>
    <mergeCell ref="A870:H870"/>
    <mergeCell ref="B871:B877"/>
    <mergeCell ref="A879:A886"/>
    <mergeCell ref="B879:B886"/>
    <mergeCell ref="A888:A894"/>
    <mergeCell ref="A887:H887"/>
    <mergeCell ref="A895:H895"/>
    <mergeCell ref="A904:H904"/>
    <mergeCell ref="A842:A845"/>
    <mergeCell ref="B842:B845"/>
    <mergeCell ref="A878:H878"/>
    <mergeCell ref="B888:B894"/>
    <mergeCell ref="A860:A869"/>
    <mergeCell ref="A959:A971"/>
    <mergeCell ref="B959:B971"/>
    <mergeCell ref="A946:A957"/>
    <mergeCell ref="B946:B957"/>
    <mergeCell ref="A919:A930"/>
    <mergeCell ref="B919:B930"/>
    <mergeCell ref="A932:A944"/>
    <mergeCell ref="B932:B944"/>
    <mergeCell ref="A931:H931"/>
    <mergeCell ref="A945:H945"/>
    <mergeCell ref="A958:H958"/>
    <mergeCell ref="A972:H972"/>
    <mergeCell ref="A835:H835"/>
    <mergeCell ref="A445:H445"/>
    <mergeCell ref="A459:H459"/>
    <mergeCell ref="A472:H472"/>
    <mergeCell ref="B419:B431"/>
    <mergeCell ref="A433:A444"/>
    <mergeCell ref="B433:B444"/>
    <mergeCell ref="A506:H506"/>
    <mergeCell ref="A514:H514"/>
    <mergeCell ref="A584:H584"/>
    <mergeCell ref="A670:H670"/>
    <mergeCell ref="A678:H678"/>
    <mergeCell ref="A687:H687"/>
    <mergeCell ref="A695:H695"/>
    <mergeCell ref="A704:H704"/>
    <mergeCell ref="A679:A686"/>
    <mergeCell ref="B679:B686"/>
    <mergeCell ref="A648:A658"/>
    <mergeCell ref="B830:B834"/>
    <mergeCell ref="A795:A806"/>
    <mergeCell ref="B795:B806"/>
    <mergeCell ref="A830:A834"/>
    <mergeCell ref="A829:H829"/>
    <mergeCell ref="B696:B703"/>
    <mergeCell ref="A495:H495"/>
    <mergeCell ref="B446:B458"/>
    <mergeCell ref="A383:A390"/>
    <mergeCell ref="B383:B390"/>
    <mergeCell ref="A375:A381"/>
    <mergeCell ref="B375:B381"/>
    <mergeCell ref="A406:A417"/>
    <mergeCell ref="B406:B417"/>
    <mergeCell ref="B484:B494"/>
    <mergeCell ref="A473:H473"/>
    <mergeCell ref="A483:H483"/>
    <mergeCell ref="D645:F645"/>
    <mergeCell ref="A646:H646"/>
    <mergeCell ref="A647:H647"/>
    <mergeCell ref="A659:H659"/>
    <mergeCell ref="B648:B658"/>
    <mergeCell ref="A660:A669"/>
    <mergeCell ref="B660:B669"/>
    <mergeCell ref="A358:A364"/>
    <mergeCell ref="B358:B364"/>
    <mergeCell ref="A366:A373"/>
    <mergeCell ref="B366:B373"/>
    <mergeCell ref="A392:A404"/>
    <mergeCell ref="B392:B404"/>
    <mergeCell ref="A446:A458"/>
    <mergeCell ref="A418:H418"/>
    <mergeCell ref="A419:A431"/>
    <mergeCell ref="A772:H772"/>
    <mergeCell ref="A773:A784"/>
    <mergeCell ref="B773:B784"/>
    <mergeCell ref="B808:B815"/>
    <mergeCell ref="A817:A828"/>
    <mergeCell ref="B817:B828"/>
    <mergeCell ref="A391:H391"/>
    <mergeCell ref="A432:H432"/>
    <mergeCell ref="A808:A815"/>
    <mergeCell ref="A786:A793"/>
    <mergeCell ref="B786:B793"/>
    <mergeCell ref="A785:H785"/>
    <mergeCell ref="A794:H794"/>
    <mergeCell ref="A807:H807"/>
    <mergeCell ref="A816:H816"/>
    <mergeCell ref="B732:B744"/>
    <mergeCell ref="A746:A757"/>
    <mergeCell ref="A688:A694"/>
    <mergeCell ref="B688:B694"/>
    <mergeCell ref="A696:A703"/>
    <mergeCell ref="B746:B757"/>
    <mergeCell ref="A759:A771"/>
    <mergeCell ref="B759:B771"/>
    <mergeCell ref="A705:A717"/>
    <mergeCell ref="B82:B93"/>
    <mergeCell ref="A95:A107"/>
    <mergeCell ref="B95:B107"/>
    <mergeCell ref="A158:A167"/>
    <mergeCell ref="B158:B167"/>
    <mergeCell ref="A146:A156"/>
    <mergeCell ref="A186:A192"/>
    <mergeCell ref="B186:B192"/>
    <mergeCell ref="A202:H202"/>
    <mergeCell ref="A193:H193"/>
    <mergeCell ref="A185:H185"/>
    <mergeCell ref="A176:H176"/>
    <mergeCell ref="A168:H168"/>
    <mergeCell ref="A145:H145"/>
    <mergeCell ref="B169:B175"/>
    <mergeCell ref="A177:A184"/>
    <mergeCell ref="B177:B184"/>
    <mergeCell ref="A157:H157"/>
    <mergeCell ref="A325:A333"/>
    <mergeCell ref="B325:B333"/>
    <mergeCell ref="A335:A345"/>
    <mergeCell ref="B335:B345"/>
    <mergeCell ref="A334:H334"/>
    <mergeCell ref="C309:E309"/>
    <mergeCell ref="C310:E310"/>
    <mergeCell ref="C311:E311"/>
    <mergeCell ref="C312:E312"/>
    <mergeCell ref="C313:E313"/>
    <mergeCell ref="A324:H324"/>
    <mergeCell ref="C314:E314"/>
    <mergeCell ref="C315:E315"/>
    <mergeCell ref="A316:H316"/>
    <mergeCell ref="D317:F317"/>
    <mergeCell ref="A323:H323"/>
    <mergeCell ref="D318:F318"/>
    <mergeCell ref="D319:F319"/>
    <mergeCell ref="D320:F320"/>
    <mergeCell ref="D321:F321"/>
    <mergeCell ref="D322:F322"/>
    <mergeCell ref="A216:H216"/>
    <mergeCell ref="A229:H229"/>
    <mergeCell ref="A252:H252"/>
    <mergeCell ref="A265:H265"/>
    <mergeCell ref="A293:H293"/>
    <mergeCell ref="A306:H306"/>
    <mergeCell ref="C307:E307"/>
    <mergeCell ref="C308:E308"/>
    <mergeCell ref="A266:A274"/>
    <mergeCell ref="B266:B274"/>
    <mergeCell ref="D1160:F1160"/>
    <mergeCell ref="D1161:F1161"/>
    <mergeCell ref="A1161:B1161"/>
    <mergeCell ref="A1163:B1163"/>
    <mergeCell ref="A1164:B1164"/>
    <mergeCell ref="A1157:B1157"/>
    <mergeCell ref="A1158:B1158"/>
    <mergeCell ref="A67:H67"/>
    <mergeCell ref="A81:H81"/>
    <mergeCell ref="A94:H94"/>
    <mergeCell ref="B68:B80"/>
    <mergeCell ref="A82:A93"/>
    <mergeCell ref="A68:A80"/>
    <mergeCell ref="A1159:B1159"/>
    <mergeCell ref="A1160:B1160"/>
    <mergeCell ref="A1162:H1162"/>
    <mergeCell ref="A732:A744"/>
    <mergeCell ref="A108:H108"/>
    <mergeCell ref="A121:H121"/>
    <mergeCell ref="A131:H131"/>
    <mergeCell ref="B122:B130"/>
    <mergeCell ref="A132:A143"/>
    <mergeCell ref="B132:B143"/>
    <mergeCell ref="D644:F644"/>
    <mergeCell ref="A1:H1"/>
    <mergeCell ref="A9:H9"/>
    <mergeCell ref="A1187:B1187"/>
    <mergeCell ref="A1189:B1189"/>
    <mergeCell ref="A1190:B1190"/>
    <mergeCell ref="A1191:B1191"/>
    <mergeCell ref="A1181:B1181"/>
    <mergeCell ref="A1182:B1182"/>
    <mergeCell ref="A1183:B1183"/>
    <mergeCell ref="A1184:B1184"/>
    <mergeCell ref="A1185:B1185"/>
    <mergeCell ref="A1186:B1186"/>
    <mergeCell ref="A1176:B1176"/>
    <mergeCell ref="A1177:B1177"/>
    <mergeCell ref="A1178:B1178"/>
    <mergeCell ref="A1179:B1179"/>
    <mergeCell ref="A1180:B1180"/>
    <mergeCell ref="A1165:B1165"/>
    <mergeCell ref="A1166:B1166"/>
    <mergeCell ref="A1167:B1167"/>
    <mergeCell ref="A1168:B1168"/>
    <mergeCell ref="A1169:B1169"/>
    <mergeCell ref="A1170:B1170"/>
    <mergeCell ref="B146:B156"/>
    <mergeCell ref="A2:H2"/>
    <mergeCell ref="G6:H6"/>
    <mergeCell ref="A5:H5"/>
    <mergeCell ref="A3:H3"/>
    <mergeCell ref="B42:B49"/>
    <mergeCell ref="A51:A57"/>
    <mergeCell ref="B51:B57"/>
    <mergeCell ref="A59:A66"/>
    <mergeCell ref="B59:B66"/>
    <mergeCell ref="A11:A21"/>
    <mergeCell ref="B11:B21"/>
    <mergeCell ref="A23:A32"/>
    <mergeCell ref="B23:B32"/>
    <mergeCell ref="A34:A40"/>
    <mergeCell ref="B34:B40"/>
    <mergeCell ref="A42:A49"/>
    <mergeCell ref="A10:H10"/>
    <mergeCell ref="A22:H22"/>
    <mergeCell ref="A33:H33"/>
    <mergeCell ref="A41:H41"/>
    <mergeCell ref="A50:H50"/>
    <mergeCell ref="A58:H58"/>
    <mergeCell ref="A1171:B1171"/>
    <mergeCell ref="A1172:B1172"/>
    <mergeCell ref="A1173:B1173"/>
    <mergeCell ref="A1174:B1174"/>
    <mergeCell ref="A1120:B1120"/>
    <mergeCell ref="A1109:B1109"/>
    <mergeCell ref="A1110:B1110"/>
    <mergeCell ref="A1111:B1111"/>
    <mergeCell ref="A1113:B1113"/>
    <mergeCell ref="A1114:B1114"/>
    <mergeCell ref="A1154:B1154"/>
    <mergeCell ref="A1155:B1155"/>
    <mergeCell ref="A1156:B1156"/>
    <mergeCell ref="A1127:B1127"/>
    <mergeCell ref="A1128:B1128"/>
    <mergeCell ref="A1129:B1129"/>
    <mergeCell ref="A1130:B1130"/>
    <mergeCell ref="A1151:B1151"/>
    <mergeCell ref="A1153:B1153"/>
    <mergeCell ref="A1149:B1149"/>
    <mergeCell ref="A1131:H1131"/>
    <mergeCell ref="A1122:H1122"/>
    <mergeCell ref="D1123:F1123"/>
    <mergeCell ref="D1124:F1124"/>
    <mergeCell ref="A731:H731"/>
    <mergeCell ref="A745:H745"/>
    <mergeCell ref="A758:H758"/>
    <mergeCell ref="A638:H638"/>
    <mergeCell ref="D639:F639"/>
    <mergeCell ref="D640:F640"/>
    <mergeCell ref="D641:F641"/>
    <mergeCell ref="A346:H346"/>
    <mergeCell ref="A357:H357"/>
    <mergeCell ref="B347:B356"/>
    <mergeCell ref="A365:H365"/>
    <mergeCell ref="A598:H598"/>
    <mergeCell ref="A611:H611"/>
    <mergeCell ref="A625:H625"/>
    <mergeCell ref="D642:F642"/>
    <mergeCell ref="D643:F643"/>
    <mergeCell ref="B705:B717"/>
    <mergeCell ref="A719:A730"/>
    <mergeCell ref="B719:B730"/>
    <mergeCell ref="A718:H718"/>
    <mergeCell ref="A374:H374"/>
    <mergeCell ref="A382:H382"/>
    <mergeCell ref="A405:H405"/>
    <mergeCell ref="A347:A356"/>
    <mergeCell ref="B860:B869"/>
    <mergeCell ref="A109:A120"/>
    <mergeCell ref="B109:B120"/>
    <mergeCell ref="A122:A130"/>
    <mergeCell ref="A294:A305"/>
    <mergeCell ref="B294:B305"/>
    <mergeCell ref="A275:A283"/>
    <mergeCell ref="A253:A264"/>
    <mergeCell ref="B253:B264"/>
    <mergeCell ref="A243:A251"/>
    <mergeCell ref="B243:B251"/>
    <mergeCell ref="A230:A242"/>
    <mergeCell ref="B230:B242"/>
    <mergeCell ref="B275:B283"/>
    <mergeCell ref="A284:A292"/>
    <mergeCell ref="B284:B292"/>
    <mergeCell ref="A217:A228"/>
    <mergeCell ref="B217:B228"/>
    <mergeCell ref="A203:A215"/>
    <mergeCell ref="B203:B215"/>
    <mergeCell ref="A194:A201"/>
    <mergeCell ref="A144:H144"/>
    <mergeCell ref="B194:B201"/>
    <mergeCell ref="A169:A175"/>
    <mergeCell ref="A1175:H1175"/>
    <mergeCell ref="D1176:F1176"/>
    <mergeCell ref="D1177:F1177"/>
    <mergeCell ref="A460:A471"/>
    <mergeCell ref="B460:B471"/>
    <mergeCell ref="A474:A482"/>
    <mergeCell ref="B474:B482"/>
    <mergeCell ref="A484:A494"/>
    <mergeCell ref="A541:A547"/>
    <mergeCell ref="B541:B547"/>
    <mergeCell ref="A532:A539"/>
    <mergeCell ref="B532:B539"/>
    <mergeCell ref="A549:A556"/>
    <mergeCell ref="B549:B556"/>
    <mergeCell ref="A558:A570"/>
    <mergeCell ref="B558:B570"/>
    <mergeCell ref="A626:A637"/>
    <mergeCell ref="A557:H557"/>
    <mergeCell ref="A548:H548"/>
    <mergeCell ref="A540:H540"/>
    <mergeCell ref="A671:A677"/>
    <mergeCell ref="B671:B677"/>
    <mergeCell ref="B905:B917"/>
    <mergeCell ref="A871:A877"/>
    <mergeCell ref="D1178:F1178"/>
    <mergeCell ref="D1179:F1179"/>
    <mergeCell ref="D1180:F1180"/>
    <mergeCell ref="D1181:F1181"/>
    <mergeCell ref="A531:H531"/>
    <mergeCell ref="A523:H523"/>
    <mergeCell ref="A496:A505"/>
    <mergeCell ref="B496:B505"/>
    <mergeCell ref="A507:A513"/>
    <mergeCell ref="B507:B513"/>
    <mergeCell ref="A515:A522"/>
    <mergeCell ref="B515:B522"/>
    <mergeCell ref="A524:A530"/>
    <mergeCell ref="B524:B530"/>
    <mergeCell ref="B626:B637"/>
    <mergeCell ref="A612:A624"/>
    <mergeCell ref="B612:B624"/>
    <mergeCell ref="A599:A610"/>
    <mergeCell ref="B599:B610"/>
    <mergeCell ref="A585:A597"/>
    <mergeCell ref="B585:B597"/>
    <mergeCell ref="A572:A583"/>
    <mergeCell ref="B572:B583"/>
    <mergeCell ref="A571:H571"/>
    <mergeCell ref="D1182:F1182"/>
    <mergeCell ref="D1183:F1183"/>
    <mergeCell ref="D1194:F1194"/>
    <mergeCell ref="D1184:F1184"/>
    <mergeCell ref="D1185:F1185"/>
    <mergeCell ref="D1186:F1186"/>
    <mergeCell ref="D1187:F1187"/>
    <mergeCell ref="A1188:H1188"/>
    <mergeCell ref="D1189:F1189"/>
    <mergeCell ref="D1190:F1190"/>
    <mergeCell ref="D1191:F1191"/>
    <mergeCell ref="D1193:F1193"/>
  </mergeCells>
  <hyperlinks>
    <hyperlink ref="I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59" fitToHeight="0" orientation="portrait" r:id="rId1"/>
  <headerFooter alignWithMargins="0">
    <oddFooter>&amp;L&amp;"Bookman Old Style,обычный"* Цены со склада в Казани, включая НДС.
1 CHF - 1 швейцарский франк по курсу ЦБ РФ.
&amp;"Bookman Old Style,полужирный"ООО "ТеплоАвтоматика", 420015, г.Казань,ул.Гоголя,27а, оф. 3 тел./факс(843)2388105, 2644105, teploavt@bk.ru</oddFooter>
  </headerFooter>
  <rowBreaks count="18" manualBreakCount="18">
    <brk id="66" max="7" man="1"/>
    <brk id="130" max="7" man="1"/>
    <brk id="201" max="7" man="1"/>
    <brk id="264" max="7" man="1"/>
    <brk id="322" max="7" man="1"/>
    <brk id="390" max="7" man="1"/>
    <brk id="458" max="7" man="1"/>
    <brk id="522" max="7" man="1"/>
    <brk id="583" max="7" man="1"/>
    <brk id="645" max="7" man="1"/>
    <brk id="703" max="7" man="1"/>
    <brk id="771" max="7" man="1"/>
    <brk id="828" max="7" man="1"/>
    <brk id="894" max="7" man="1"/>
    <brk id="957" max="7" man="1"/>
    <brk id="1028" max="7" man="1"/>
    <brk id="1096" max="7" man="1"/>
    <brk id="1151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0"/>
  <sheetViews>
    <sheetView zoomScaleNormal="100" zoomScaleSheetLayoutView="100" workbookViewId="0">
      <pane ySplit="8" topLeftCell="A9" activePane="bottomLeft" state="frozen"/>
      <selection activeCell="H10" sqref="H10"/>
      <selection pane="bottomLeft" sqref="A1:I1"/>
    </sheetView>
  </sheetViews>
  <sheetFormatPr defaultRowHeight="15" x14ac:dyDescent="0.3"/>
  <cols>
    <col min="1" max="1" width="15.7109375" style="1" customWidth="1"/>
    <col min="2" max="2" width="5.7109375" style="5" hidden="1" customWidth="1"/>
    <col min="3" max="3" width="8.28515625" style="18" customWidth="1"/>
    <col min="4" max="4" width="18.28515625" style="6" customWidth="1"/>
    <col min="5" max="5" width="82.5703125" style="34" customWidth="1"/>
    <col min="6" max="6" width="11.42578125" style="145" customWidth="1"/>
    <col min="7" max="7" width="11.42578125" style="157" customWidth="1"/>
    <col min="8" max="8" width="10" style="44" customWidth="1"/>
    <col min="9" max="9" width="12.140625" style="1" customWidth="1"/>
    <col min="10" max="10" width="12.28515625" style="1" bestFit="1" customWidth="1"/>
    <col min="11" max="16384" width="9.140625" style="1"/>
  </cols>
  <sheetData>
    <row r="1" spans="1:10" ht="45" x14ac:dyDescent="0.3">
      <c r="A1" s="282" t="s">
        <v>900</v>
      </c>
      <c r="B1" s="282"/>
      <c r="C1" s="282"/>
      <c r="D1" s="282"/>
      <c r="E1" s="282"/>
      <c r="F1" s="282"/>
      <c r="G1" s="282"/>
      <c r="H1" s="282"/>
      <c r="I1" s="282"/>
      <c r="J1" s="88" t="s">
        <v>1215</v>
      </c>
    </row>
    <row r="2" spans="1:10" ht="19.5" hidden="1" x14ac:dyDescent="0.3">
      <c r="A2" s="305" t="s">
        <v>901</v>
      </c>
      <c r="B2" s="305"/>
      <c r="C2" s="305"/>
      <c r="D2" s="305"/>
      <c r="E2" s="305"/>
      <c r="F2" s="305"/>
      <c r="G2" s="305"/>
      <c r="H2" s="305"/>
      <c r="I2" s="305"/>
    </row>
    <row r="3" spans="1:10" ht="16.5" customHeight="1" x14ac:dyDescent="0.3">
      <c r="A3" s="283" t="s">
        <v>2715</v>
      </c>
      <c r="B3" s="283"/>
      <c r="C3" s="283"/>
      <c r="D3" s="283"/>
      <c r="E3" s="283"/>
      <c r="F3" s="283"/>
      <c r="G3" s="283"/>
      <c r="H3" s="283"/>
      <c r="I3" s="283"/>
    </row>
    <row r="5" spans="1:10" ht="54.75" customHeight="1" x14ac:dyDescent="0.3">
      <c r="A5" s="439" t="s">
        <v>1220</v>
      </c>
      <c r="B5" s="439"/>
      <c r="C5" s="439"/>
      <c r="D5" s="439"/>
      <c r="E5" s="439"/>
      <c r="F5" s="439"/>
      <c r="G5" s="439"/>
      <c r="H5" s="439"/>
      <c r="I5" s="439"/>
    </row>
    <row r="6" spans="1:10" ht="18" customHeight="1" thickBot="1" x14ac:dyDescent="0.35">
      <c r="A6" s="19"/>
      <c r="B6" s="30"/>
      <c r="C6" s="20"/>
      <c r="D6" s="30"/>
      <c r="E6" s="32"/>
      <c r="F6" s="143"/>
      <c r="H6" s="393">
        <v>44602</v>
      </c>
      <c r="I6" s="393"/>
    </row>
    <row r="7" spans="1:10" ht="18" customHeight="1" x14ac:dyDescent="0.3">
      <c r="A7" s="15"/>
      <c r="B7" s="15"/>
      <c r="C7" s="15"/>
      <c r="D7" s="31"/>
      <c r="E7" s="33"/>
      <c r="F7" s="144"/>
      <c r="H7" s="91">
        <v>80.98</v>
      </c>
      <c r="I7" s="117" t="s">
        <v>1213</v>
      </c>
    </row>
    <row r="8" spans="1:10" s="6" customFormat="1" ht="47.25" x14ac:dyDescent="0.2">
      <c r="A8" s="4" t="s">
        <v>1094</v>
      </c>
      <c r="B8" s="4" t="s">
        <v>850</v>
      </c>
      <c r="C8" s="16" t="s">
        <v>851</v>
      </c>
      <c r="D8" s="16" t="s">
        <v>255</v>
      </c>
      <c r="E8" s="16" t="s">
        <v>389</v>
      </c>
      <c r="F8" s="142" t="s">
        <v>1473</v>
      </c>
      <c r="G8" s="142" t="s">
        <v>1557</v>
      </c>
      <c r="H8" s="149" t="s">
        <v>1504</v>
      </c>
      <c r="I8" s="149" t="s">
        <v>1454</v>
      </c>
    </row>
    <row r="9" spans="1:10" ht="51.75" customHeight="1" x14ac:dyDescent="0.3">
      <c r="A9" s="319" t="s">
        <v>1556</v>
      </c>
      <c r="B9" s="319"/>
      <c r="C9" s="319"/>
      <c r="D9" s="319"/>
      <c r="E9" s="319"/>
      <c r="F9" s="319"/>
      <c r="G9" s="319"/>
      <c r="H9" s="319"/>
      <c r="I9" s="319"/>
    </row>
    <row r="10" spans="1:10" ht="15.75" x14ac:dyDescent="0.3">
      <c r="A10" s="412" t="s">
        <v>393</v>
      </c>
      <c r="B10" s="413"/>
      <c r="C10" s="413"/>
      <c r="D10" s="413"/>
      <c r="E10" s="413"/>
      <c r="F10" s="413"/>
      <c r="G10" s="413"/>
      <c r="H10" s="413"/>
      <c r="I10" s="414"/>
    </row>
    <row r="11" spans="1:10" x14ac:dyDescent="0.3">
      <c r="A11" s="291" t="s">
        <v>129</v>
      </c>
      <c r="B11" s="317">
        <v>45</v>
      </c>
      <c r="C11" s="42">
        <v>1200</v>
      </c>
      <c r="D11" s="47" t="s">
        <v>52</v>
      </c>
      <c r="E11" s="23" t="s">
        <v>519</v>
      </c>
      <c r="F11" s="43">
        <f>VLOOKUP(D11,Belimo!$A:$B,2,FALSE)</f>
        <v>288</v>
      </c>
      <c r="G11" s="43">
        <f>VLOOKUP("D625N",Belimo!$A:$B,2,FALSE)</f>
        <v>122</v>
      </c>
      <c r="H11" s="24">
        <f>F11+G11</f>
        <v>410</v>
      </c>
      <c r="I11" s="22">
        <f>$H$7*H11</f>
        <v>33201.800000000003</v>
      </c>
    </row>
    <row r="12" spans="1:10" x14ac:dyDescent="0.3">
      <c r="A12" s="291"/>
      <c r="B12" s="317"/>
      <c r="C12" s="42">
        <v>1200</v>
      </c>
      <c r="D12" s="47" t="s">
        <v>53</v>
      </c>
      <c r="E12" s="23" t="s">
        <v>520</v>
      </c>
      <c r="F12" s="43">
        <f>VLOOKUP(D12,Belimo!$A:$B,2,FALSE)</f>
        <v>288</v>
      </c>
      <c r="G12" s="43">
        <f>VLOOKUP("D625N",Belimo!$A:$B,2,FALSE)</f>
        <v>122</v>
      </c>
      <c r="H12" s="24">
        <f t="shared" ref="H12:H25" si="0">F12+G12</f>
        <v>410</v>
      </c>
      <c r="I12" s="22">
        <f>$H$7*H12</f>
        <v>33201.800000000003</v>
      </c>
    </row>
    <row r="13" spans="1:10" x14ac:dyDescent="0.3">
      <c r="A13" s="291"/>
      <c r="B13" s="317"/>
      <c r="C13" s="42">
        <v>1200</v>
      </c>
      <c r="D13" s="47" t="s">
        <v>549</v>
      </c>
      <c r="E13" s="23" t="s">
        <v>1052</v>
      </c>
      <c r="F13" s="43">
        <f>VLOOKUP(D13,Belimo!$A:$B,2,FALSE)</f>
        <v>363</v>
      </c>
      <c r="G13" s="43">
        <f>VLOOKUP("D625N",Belimo!$A:$B,2,FALSE)</f>
        <v>122</v>
      </c>
      <c r="H13" s="24">
        <f t="shared" si="0"/>
        <v>485</v>
      </c>
      <c r="I13" s="22">
        <f>$H$7*H13</f>
        <v>39275.300000000003</v>
      </c>
    </row>
    <row r="14" spans="1:10" x14ac:dyDescent="0.3">
      <c r="A14" s="291"/>
      <c r="B14" s="317"/>
      <c r="C14" s="42">
        <v>1200</v>
      </c>
      <c r="D14" s="47" t="s">
        <v>926</v>
      </c>
      <c r="E14" s="23" t="s">
        <v>1053</v>
      </c>
      <c r="F14" s="43">
        <f>VLOOKUP(D14,Belimo!$A:$B,2,FALSE)</f>
        <v>363</v>
      </c>
      <c r="G14" s="43">
        <f>VLOOKUP("D625N",Belimo!$A:$B,2,FALSE)</f>
        <v>122</v>
      </c>
      <c r="H14" s="24">
        <f t="shared" si="0"/>
        <v>485</v>
      </c>
      <c r="I14" s="22">
        <f t="shared" ref="I14:I73" si="1">$H$7*H14</f>
        <v>39275.300000000003</v>
      </c>
    </row>
    <row r="15" spans="1:10" x14ac:dyDescent="0.3">
      <c r="A15" s="291"/>
      <c r="B15" s="317"/>
      <c r="C15" s="42">
        <v>1200</v>
      </c>
      <c r="D15" s="47" t="s">
        <v>73</v>
      </c>
      <c r="E15" s="23" t="s">
        <v>1054</v>
      </c>
      <c r="F15" s="43">
        <f>VLOOKUP(D15,Belimo!$A:$B,2,FALSE)</f>
        <v>411</v>
      </c>
      <c r="G15" s="43">
        <f>VLOOKUP("D625N",Belimo!$A:$B,2,FALSE)</f>
        <v>122</v>
      </c>
      <c r="H15" s="24">
        <f t="shared" si="0"/>
        <v>533</v>
      </c>
      <c r="I15" s="22">
        <f t="shared" si="1"/>
        <v>43162.340000000004</v>
      </c>
    </row>
    <row r="16" spans="1:10" x14ac:dyDescent="0.3">
      <c r="A16" s="291"/>
      <c r="B16" s="317"/>
      <c r="C16" s="42">
        <v>1200</v>
      </c>
      <c r="D16" s="51" t="s">
        <v>1056</v>
      </c>
      <c r="E16" s="25" t="s">
        <v>1057</v>
      </c>
      <c r="F16" s="43">
        <f>VLOOKUP(D16,Belimo!$A:$B,2,FALSE)</f>
        <v>467</v>
      </c>
      <c r="G16" s="43">
        <f>VLOOKUP("D625N",Belimo!$A:$B,2,FALSE)</f>
        <v>122</v>
      </c>
      <c r="H16" s="24">
        <f t="shared" si="0"/>
        <v>589</v>
      </c>
      <c r="I16" s="22">
        <f t="shared" si="1"/>
        <v>47697.22</v>
      </c>
    </row>
    <row r="17" spans="1:9" x14ac:dyDescent="0.3">
      <c r="A17" s="291"/>
      <c r="B17" s="317"/>
      <c r="C17" s="42">
        <v>1200</v>
      </c>
      <c r="D17" s="51" t="s">
        <v>521</v>
      </c>
      <c r="E17" s="25" t="s">
        <v>522</v>
      </c>
      <c r="F17" s="43">
        <f>VLOOKUP(D17,Belimo!$A:$B,2,FALSE)</f>
        <v>484</v>
      </c>
      <c r="G17" s="43">
        <f>VLOOKUP("D625N",Belimo!$A:$B,2,FALSE)</f>
        <v>122</v>
      </c>
      <c r="H17" s="24">
        <f t="shared" si="0"/>
        <v>606</v>
      </c>
      <c r="I17" s="22">
        <f t="shared" si="1"/>
        <v>49073.880000000005</v>
      </c>
    </row>
    <row r="18" spans="1:9" x14ac:dyDescent="0.3">
      <c r="A18" s="291"/>
      <c r="B18" s="317"/>
      <c r="C18" s="42">
        <v>1200</v>
      </c>
      <c r="D18" s="51" t="s">
        <v>523</v>
      </c>
      <c r="E18" s="25" t="s">
        <v>524</v>
      </c>
      <c r="F18" s="43">
        <f>VLOOKUP(D18,Belimo!$A:$B,2,FALSE)</f>
        <v>484</v>
      </c>
      <c r="G18" s="43">
        <f>VLOOKUP("D625N",Belimo!$A:$B,2,FALSE)</f>
        <v>122</v>
      </c>
      <c r="H18" s="24">
        <f t="shared" si="0"/>
        <v>606</v>
      </c>
      <c r="I18" s="22">
        <f t="shared" si="1"/>
        <v>49073.880000000005</v>
      </c>
    </row>
    <row r="19" spans="1:9" x14ac:dyDescent="0.3">
      <c r="A19" s="291"/>
      <c r="B19" s="317"/>
      <c r="C19" s="42">
        <v>1200</v>
      </c>
      <c r="D19" s="51" t="s">
        <v>525</v>
      </c>
      <c r="E19" s="25" t="s">
        <v>1236</v>
      </c>
      <c r="F19" s="43">
        <f>VLOOKUP(D19,Belimo!$A:$B,2,FALSE)</f>
        <v>534</v>
      </c>
      <c r="G19" s="43">
        <f>VLOOKUP("D625N",Belimo!$A:$B,2,FALSE)</f>
        <v>122</v>
      </c>
      <c r="H19" s="24">
        <f t="shared" si="0"/>
        <v>656</v>
      </c>
      <c r="I19" s="22">
        <f t="shared" si="1"/>
        <v>53122.880000000005</v>
      </c>
    </row>
    <row r="20" spans="1:9" x14ac:dyDescent="0.3">
      <c r="A20" s="291"/>
      <c r="B20" s="317"/>
      <c r="C20" s="42">
        <v>1200</v>
      </c>
      <c r="D20" s="51" t="s">
        <v>527</v>
      </c>
      <c r="E20" s="25" t="s">
        <v>1237</v>
      </c>
      <c r="F20" s="43">
        <f>VLOOKUP(D20,Belimo!$A:$B,2,FALSE)</f>
        <v>534</v>
      </c>
      <c r="G20" s="43">
        <f>VLOOKUP("D625N",Belimo!$A:$B,2,FALSE)</f>
        <v>122</v>
      </c>
      <c r="H20" s="24">
        <f t="shared" si="0"/>
        <v>656</v>
      </c>
      <c r="I20" s="22">
        <f t="shared" si="1"/>
        <v>53122.880000000005</v>
      </c>
    </row>
    <row r="21" spans="1:9" x14ac:dyDescent="0.3">
      <c r="A21" s="291"/>
      <c r="B21" s="317"/>
      <c r="C21" s="42">
        <v>1200</v>
      </c>
      <c r="D21" s="51" t="s">
        <v>529</v>
      </c>
      <c r="E21" s="25" t="s">
        <v>77</v>
      </c>
      <c r="F21" s="43">
        <f>VLOOKUP(D21,Belimo!$A:$B,2,FALSE)</f>
        <v>513</v>
      </c>
      <c r="G21" s="43">
        <f>VLOOKUP("D625N",Belimo!$A:$B,2,FALSE)</f>
        <v>122</v>
      </c>
      <c r="H21" s="24">
        <f t="shared" si="0"/>
        <v>635</v>
      </c>
      <c r="I21" s="22">
        <f t="shared" si="1"/>
        <v>51422.3</v>
      </c>
    </row>
    <row r="22" spans="1:9" x14ac:dyDescent="0.3">
      <c r="A22" s="291"/>
      <c r="B22" s="317"/>
      <c r="C22" s="42">
        <v>1200</v>
      </c>
      <c r="D22" s="51" t="s">
        <v>78</v>
      </c>
      <c r="E22" s="25" t="s">
        <v>79</v>
      </c>
      <c r="F22" s="43">
        <f>VLOOKUP(D22,Belimo!$A:$B,2,FALSE)</f>
        <v>513</v>
      </c>
      <c r="G22" s="43">
        <f>VLOOKUP("D625N",Belimo!$A:$B,2,FALSE)</f>
        <v>122</v>
      </c>
      <c r="H22" s="24">
        <f t="shared" si="0"/>
        <v>635</v>
      </c>
      <c r="I22" s="22">
        <f t="shared" si="1"/>
        <v>51422.3</v>
      </c>
    </row>
    <row r="23" spans="1:9" x14ac:dyDescent="0.3">
      <c r="A23" s="291"/>
      <c r="B23" s="317"/>
      <c r="C23" s="42">
        <v>1200</v>
      </c>
      <c r="D23" s="51" t="s">
        <v>80</v>
      </c>
      <c r="E23" s="25" t="s">
        <v>1238</v>
      </c>
      <c r="F23" s="43">
        <f>VLOOKUP(D23,Belimo!$A:$B,2,FALSE)</f>
        <v>574</v>
      </c>
      <c r="G23" s="43">
        <f>VLOOKUP("D625N",Belimo!$A:$B,2,FALSE)</f>
        <v>122</v>
      </c>
      <c r="H23" s="24">
        <f t="shared" si="0"/>
        <v>696</v>
      </c>
      <c r="I23" s="22">
        <f t="shared" si="1"/>
        <v>56362.080000000002</v>
      </c>
    </row>
    <row r="24" spans="1:9" x14ac:dyDescent="0.3">
      <c r="A24" s="291"/>
      <c r="B24" s="317"/>
      <c r="C24" s="42">
        <v>1200</v>
      </c>
      <c r="D24" s="51" t="s">
        <v>82</v>
      </c>
      <c r="E24" s="25" t="s">
        <v>1239</v>
      </c>
      <c r="F24" s="43">
        <f>VLOOKUP(D24,Belimo!$A:$B,2,FALSE)</f>
        <v>574</v>
      </c>
      <c r="G24" s="43">
        <f>VLOOKUP("D625N",Belimo!$A:$B,2,FALSE)</f>
        <v>122</v>
      </c>
      <c r="H24" s="24">
        <f t="shared" si="0"/>
        <v>696</v>
      </c>
      <c r="I24" s="22">
        <f t="shared" si="1"/>
        <v>56362.080000000002</v>
      </c>
    </row>
    <row r="25" spans="1:9" x14ac:dyDescent="0.3">
      <c r="A25" s="41" t="s">
        <v>129</v>
      </c>
      <c r="B25" s="42">
        <v>45</v>
      </c>
      <c r="C25" s="42">
        <v>1200</v>
      </c>
      <c r="D25" s="36" t="s">
        <v>124</v>
      </c>
      <c r="E25" s="23" t="s">
        <v>210</v>
      </c>
      <c r="F25" s="43">
        <f>VLOOKUP(D25,Belimo!$A:$B,2,FALSE)</f>
        <v>29</v>
      </c>
      <c r="G25" s="43">
        <f>VLOOKUP("D625N",Belimo!$A:$B,2,FALSE)</f>
        <v>122</v>
      </c>
      <c r="H25" s="24">
        <f t="shared" si="0"/>
        <v>151</v>
      </c>
      <c r="I25" s="22">
        <f t="shared" si="1"/>
        <v>12227.980000000001</v>
      </c>
    </row>
    <row r="26" spans="1:9" ht="15.75" x14ac:dyDescent="0.3">
      <c r="A26" s="412" t="s">
        <v>394</v>
      </c>
      <c r="B26" s="413"/>
      <c r="C26" s="413"/>
      <c r="D26" s="413"/>
      <c r="E26" s="413"/>
      <c r="F26" s="413"/>
      <c r="G26" s="413"/>
      <c r="H26" s="413"/>
      <c r="I26" s="414"/>
    </row>
    <row r="27" spans="1:9" x14ac:dyDescent="0.3">
      <c r="A27" s="291" t="s">
        <v>130</v>
      </c>
      <c r="B27" s="317">
        <v>55</v>
      </c>
      <c r="C27" s="42">
        <v>1200</v>
      </c>
      <c r="D27" s="151" t="s">
        <v>52</v>
      </c>
      <c r="E27" s="152" t="s">
        <v>519</v>
      </c>
      <c r="F27" s="43">
        <f>VLOOKUP(D27,Belimo!$A:$B,2,FALSE)</f>
        <v>288</v>
      </c>
      <c r="G27" s="43">
        <f>VLOOKUP("D632N",Belimo!$A:$B,2,FALSE)</f>
        <v>133</v>
      </c>
      <c r="H27" s="24">
        <f>F27+G27</f>
        <v>421</v>
      </c>
      <c r="I27" s="22">
        <f t="shared" si="1"/>
        <v>34092.58</v>
      </c>
    </row>
    <row r="28" spans="1:9" x14ac:dyDescent="0.3">
      <c r="A28" s="291"/>
      <c r="B28" s="317"/>
      <c r="C28" s="42">
        <v>1200</v>
      </c>
      <c r="D28" s="151" t="s">
        <v>53</v>
      </c>
      <c r="E28" s="152" t="s">
        <v>520</v>
      </c>
      <c r="F28" s="43">
        <f>VLOOKUP(D28,Belimo!$A:$B,2,FALSE)</f>
        <v>288</v>
      </c>
      <c r="G28" s="43">
        <f>VLOOKUP("D632N",Belimo!$A:$B,2,FALSE)</f>
        <v>133</v>
      </c>
      <c r="H28" s="24">
        <f t="shared" ref="H28:H89" si="2">F28+G28</f>
        <v>421</v>
      </c>
      <c r="I28" s="22">
        <f t="shared" si="1"/>
        <v>34092.58</v>
      </c>
    </row>
    <row r="29" spans="1:9" x14ac:dyDescent="0.3">
      <c r="A29" s="291"/>
      <c r="B29" s="317"/>
      <c r="C29" s="42">
        <v>1200</v>
      </c>
      <c r="D29" s="151" t="s">
        <v>549</v>
      </c>
      <c r="E29" s="152" t="s">
        <v>1052</v>
      </c>
      <c r="F29" s="43">
        <f>VLOOKUP(D29,Belimo!$A:$B,2,FALSE)</f>
        <v>363</v>
      </c>
      <c r="G29" s="43">
        <f>VLOOKUP("D632N",Belimo!$A:$B,2,FALSE)</f>
        <v>133</v>
      </c>
      <c r="H29" s="24">
        <f t="shared" si="2"/>
        <v>496</v>
      </c>
      <c r="I29" s="22">
        <f t="shared" si="1"/>
        <v>40166.080000000002</v>
      </c>
    </row>
    <row r="30" spans="1:9" x14ac:dyDescent="0.3">
      <c r="A30" s="291"/>
      <c r="B30" s="317"/>
      <c r="C30" s="42">
        <v>1200</v>
      </c>
      <c r="D30" s="151" t="s">
        <v>926</v>
      </c>
      <c r="E30" s="152" t="s">
        <v>1053</v>
      </c>
      <c r="F30" s="43">
        <f>VLOOKUP(D30,Belimo!$A:$B,2,FALSE)</f>
        <v>363</v>
      </c>
      <c r="G30" s="43">
        <f>VLOOKUP("D632N",Belimo!$A:$B,2,FALSE)</f>
        <v>133</v>
      </c>
      <c r="H30" s="24">
        <f t="shared" si="2"/>
        <v>496</v>
      </c>
      <c r="I30" s="22">
        <f t="shared" si="1"/>
        <v>40166.080000000002</v>
      </c>
    </row>
    <row r="31" spans="1:9" x14ac:dyDescent="0.3">
      <c r="A31" s="291"/>
      <c r="B31" s="317"/>
      <c r="C31" s="42">
        <v>1200</v>
      </c>
      <c r="D31" s="151" t="s">
        <v>73</v>
      </c>
      <c r="E31" s="152" t="s">
        <v>1054</v>
      </c>
      <c r="F31" s="43">
        <f>VLOOKUP(D31,Belimo!$A:$B,2,FALSE)</f>
        <v>411</v>
      </c>
      <c r="G31" s="43">
        <f>VLOOKUP("D632N",Belimo!$A:$B,2,FALSE)</f>
        <v>133</v>
      </c>
      <c r="H31" s="24">
        <f t="shared" si="2"/>
        <v>544</v>
      </c>
      <c r="I31" s="22">
        <f t="shared" si="1"/>
        <v>44053.120000000003</v>
      </c>
    </row>
    <row r="32" spans="1:9" x14ac:dyDescent="0.3">
      <c r="A32" s="291"/>
      <c r="B32" s="317"/>
      <c r="C32" s="42">
        <v>1200</v>
      </c>
      <c r="D32" s="155" t="s">
        <v>1056</v>
      </c>
      <c r="E32" s="153" t="s">
        <v>1057</v>
      </c>
      <c r="F32" s="43">
        <f>VLOOKUP(D32,Belimo!$A:$B,2,FALSE)</f>
        <v>467</v>
      </c>
      <c r="G32" s="43">
        <f>VLOOKUP("D632N",Belimo!$A:$B,2,FALSE)</f>
        <v>133</v>
      </c>
      <c r="H32" s="24">
        <f t="shared" si="2"/>
        <v>600</v>
      </c>
      <c r="I32" s="22">
        <f t="shared" si="1"/>
        <v>48588</v>
      </c>
    </row>
    <row r="33" spans="1:9" x14ac:dyDescent="0.3">
      <c r="A33" s="291"/>
      <c r="B33" s="317"/>
      <c r="C33" s="42">
        <v>1200</v>
      </c>
      <c r="D33" s="155" t="s">
        <v>521</v>
      </c>
      <c r="E33" s="153" t="s">
        <v>522</v>
      </c>
      <c r="F33" s="43">
        <f>VLOOKUP(D33,Belimo!$A:$B,2,FALSE)</f>
        <v>484</v>
      </c>
      <c r="G33" s="43">
        <f>VLOOKUP("D632N",Belimo!$A:$B,2,FALSE)</f>
        <v>133</v>
      </c>
      <c r="H33" s="24">
        <f t="shared" si="2"/>
        <v>617</v>
      </c>
      <c r="I33" s="22">
        <f t="shared" si="1"/>
        <v>49964.66</v>
      </c>
    </row>
    <row r="34" spans="1:9" x14ac:dyDescent="0.3">
      <c r="A34" s="291"/>
      <c r="B34" s="317"/>
      <c r="C34" s="42">
        <v>1200</v>
      </c>
      <c r="D34" s="155" t="s">
        <v>523</v>
      </c>
      <c r="E34" s="153" t="s">
        <v>524</v>
      </c>
      <c r="F34" s="43">
        <f>VLOOKUP(D34,Belimo!$A:$B,2,FALSE)</f>
        <v>484</v>
      </c>
      <c r="G34" s="43">
        <f>VLOOKUP("D632N",Belimo!$A:$B,2,FALSE)</f>
        <v>133</v>
      </c>
      <c r="H34" s="24">
        <f t="shared" si="2"/>
        <v>617</v>
      </c>
      <c r="I34" s="22">
        <f t="shared" si="1"/>
        <v>49964.66</v>
      </c>
    </row>
    <row r="35" spans="1:9" x14ac:dyDescent="0.3">
      <c r="A35" s="291"/>
      <c r="B35" s="317"/>
      <c r="C35" s="42">
        <v>1200</v>
      </c>
      <c r="D35" s="155" t="s">
        <v>525</v>
      </c>
      <c r="E35" s="153" t="s">
        <v>1236</v>
      </c>
      <c r="F35" s="43">
        <f>VLOOKUP(D35,Belimo!$A:$B,2,FALSE)</f>
        <v>534</v>
      </c>
      <c r="G35" s="43">
        <f>VLOOKUP("D632N",Belimo!$A:$B,2,FALSE)</f>
        <v>133</v>
      </c>
      <c r="H35" s="24">
        <f t="shared" si="2"/>
        <v>667</v>
      </c>
      <c r="I35" s="22">
        <f t="shared" si="1"/>
        <v>54013.66</v>
      </c>
    </row>
    <row r="36" spans="1:9" x14ac:dyDescent="0.3">
      <c r="A36" s="291"/>
      <c r="B36" s="317"/>
      <c r="C36" s="42">
        <v>1200</v>
      </c>
      <c r="D36" s="155" t="s">
        <v>527</v>
      </c>
      <c r="E36" s="153" t="s">
        <v>1237</v>
      </c>
      <c r="F36" s="43">
        <f>VLOOKUP(D36,Belimo!$A:$B,2,FALSE)</f>
        <v>534</v>
      </c>
      <c r="G36" s="43">
        <f>VLOOKUP("D632N",Belimo!$A:$B,2,FALSE)</f>
        <v>133</v>
      </c>
      <c r="H36" s="24">
        <f t="shared" si="2"/>
        <v>667</v>
      </c>
      <c r="I36" s="22">
        <f t="shared" si="1"/>
        <v>54013.66</v>
      </c>
    </row>
    <row r="37" spans="1:9" x14ac:dyDescent="0.3">
      <c r="A37" s="291"/>
      <c r="B37" s="317"/>
      <c r="C37" s="42">
        <v>1200</v>
      </c>
      <c r="D37" s="155" t="s">
        <v>529</v>
      </c>
      <c r="E37" s="153" t="s">
        <v>77</v>
      </c>
      <c r="F37" s="43">
        <f>VLOOKUP(D37,Belimo!$A:$B,2,FALSE)</f>
        <v>513</v>
      </c>
      <c r="G37" s="43">
        <f>VLOOKUP("D632N",Belimo!$A:$B,2,FALSE)</f>
        <v>133</v>
      </c>
      <c r="H37" s="24">
        <f t="shared" si="2"/>
        <v>646</v>
      </c>
      <c r="I37" s="22">
        <f t="shared" si="1"/>
        <v>52313.08</v>
      </c>
    </row>
    <row r="38" spans="1:9" x14ac:dyDescent="0.3">
      <c r="A38" s="291"/>
      <c r="B38" s="317"/>
      <c r="C38" s="42">
        <v>1200</v>
      </c>
      <c r="D38" s="155" t="s">
        <v>78</v>
      </c>
      <c r="E38" s="153" t="s">
        <v>79</v>
      </c>
      <c r="F38" s="43">
        <f>VLOOKUP(D38,Belimo!$A:$B,2,FALSE)</f>
        <v>513</v>
      </c>
      <c r="G38" s="43">
        <f>VLOOKUP("D632N",Belimo!$A:$B,2,FALSE)</f>
        <v>133</v>
      </c>
      <c r="H38" s="24">
        <f t="shared" si="2"/>
        <v>646</v>
      </c>
      <c r="I38" s="22">
        <f t="shared" si="1"/>
        <v>52313.08</v>
      </c>
    </row>
    <row r="39" spans="1:9" x14ac:dyDescent="0.3">
      <c r="A39" s="291"/>
      <c r="B39" s="317"/>
      <c r="C39" s="42">
        <v>1200</v>
      </c>
      <c r="D39" s="155" t="s">
        <v>80</v>
      </c>
      <c r="E39" s="153" t="s">
        <v>1238</v>
      </c>
      <c r="F39" s="43">
        <f>VLOOKUP(D39,Belimo!$A:$B,2,FALSE)</f>
        <v>574</v>
      </c>
      <c r="G39" s="43">
        <f>VLOOKUP("D632N",Belimo!$A:$B,2,FALSE)</f>
        <v>133</v>
      </c>
      <c r="H39" s="24">
        <f t="shared" si="2"/>
        <v>707</v>
      </c>
      <c r="I39" s="22">
        <f t="shared" si="1"/>
        <v>57252.86</v>
      </c>
    </row>
    <row r="40" spans="1:9" x14ac:dyDescent="0.3">
      <c r="A40" s="291"/>
      <c r="B40" s="317"/>
      <c r="C40" s="42">
        <v>1200</v>
      </c>
      <c r="D40" s="155" t="s">
        <v>82</v>
      </c>
      <c r="E40" s="153" t="s">
        <v>1239</v>
      </c>
      <c r="F40" s="43">
        <f>VLOOKUP(D40,Belimo!$A:$B,2,FALSE)</f>
        <v>574</v>
      </c>
      <c r="G40" s="43">
        <f>VLOOKUP("D632N",Belimo!$A:$B,2,FALSE)</f>
        <v>133</v>
      </c>
      <c r="H40" s="24">
        <f t="shared" si="2"/>
        <v>707</v>
      </c>
      <c r="I40" s="22">
        <f t="shared" si="1"/>
        <v>57252.86</v>
      </c>
    </row>
    <row r="41" spans="1:9" x14ac:dyDescent="0.3">
      <c r="A41" s="41" t="s">
        <v>130</v>
      </c>
      <c r="B41" s="42">
        <v>55</v>
      </c>
      <c r="C41" s="42">
        <v>1200</v>
      </c>
      <c r="D41" s="154" t="s">
        <v>124</v>
      </c>
      <c r="E41" s="152" t="s">
        <v>210</v>
      </c>
      <c r="F41" s="43">
        <f>VLOOKUP(D41,Belimo!$A:$B,2,FALSE)</f>
        <v>29</v>
      </c>
      <c r="G41" s="43">
        <f>VLOOKUP("D632N",Belimo!$A:$B,2,FALSE)</f>
        <v>133</v>
      </c>
      <c r="H41" s="24">
        <f t="shared" si="2"/>
        <v>162</v>
      </c>
      <c r="I41" s="22">
        <f t="shared" si="1"/>
        <v>13118.76</v>
      </c>
    </row>
    <row r="42" spans="1:9" ht="15.75" x14ac:dyDescent="0.3">
      <c r="A42" s="412" t="s">
        <v>395</v>
      </c>
      <c r="B42" s="413"/>
      <c r="C42" s="413"/>
      <c r="D42" s="413"/>
      <c r="E42" s="413"/>
      <c r="F42" s="413"/>
      <c r="G42" s="413"/>
      <c r="H42" s="413"/>
      <c r="I42" s="414"/>
    </row>
    <row r="43" spans="1:9" x14ac:dyDescent="0.3">
      <c r="A43" s="291" t="s">
        <v>131</v>
      </c>
      <c r="B43" s="317">
        <v>70</v>
      </c>
      <c r="C43" s="42">
        <v>1200</v>
      </c>
      <c r="D43" s="151" t="s">
        <v>52</v>
      </c>
      <c r="E43" s="152" t="s">
        <v>519</v>
      </c>
      <c r="F43" s="43">
        <f>VLOOKUP(D43,Belimo!$A:$B,2,FALSE)</f>
        <v>288</v>
      </c>
      <c r="G43" s="43">
        <f>VLOOKUP("D640N",Belimo!$A:$B,2,FALSE)</f>
        <v>147</v>
      </c>
      <c r="H43" s="24">
        <f t="shared" si="2"/>
        <v>435</v>
      </c>
      <c r="I43" s="22">
        <f t="shared" si="1"/>
        <v>35226.300000000003</v>
      </c>
    </row>
    <row r="44" spans="1:9" x14ac:dyDescent="0.3">
      <c r="A44" s="291"/>
      <c r="B44" s="317"/>
      <c r="C44" s="42">
        <v>1200</v>
      </c>
      <c r="D44" s="151" t="s">
        <v>53</v>
      </c>
      <c r="E44" s="152" t="s">
        <v>520</v>
      </c>
      <c r="F44" s="43">
        <f>VLOOKUP(D44,Belimo!$A:$B,2,FALSE)</f>
        <v>288</v>
      </c>
      <c r="G44" s="43">
        <f>VLOOKUP("D640N",Belimo!$A:$B,2,FALSE)</f>
        <v>147</v>
      </c>
      <c r="H44" s="24">
        <f t="shared" si="2"/>
        <v>435</v>
      </c>
      <c r="I44" s="22">
        <f t="shared" si="1"/>
        <v>35226.300000000003</v>
      </c>
    </row>
    <row r="45" spans="1:9" x14ac:dyDescent="0.3">
      <c r="A45" s="291"/>
      <c r="B45" s="317"/>
      <c r="C45" s="42">
        <v>1200</v>
      </c>
      <c r="D45" s="151" t="s">
        <v>549</v>
      </c>
      <c r="E45" s="152" t="s">
        <v>1052</v>
      </c>
      <c r="F45" s="43">
        <f>VLOOKUP(D45,Belimo!$A:$B,2,FALSE)</f>
        <v>363</v>
      </c>
      <c r="G45" s="43">
        <f>VLOOKUP("D640N",Belimo!$A:$B,2,FALSE)</f>
        <v>147</v>
      </c>
      <c r="H45" s="24">
        <f t="shared" si="2"/>
        <v>510</v>
      </c>
      <c r="I45" s="22">
        <f t="shared" si="1"/>
        <v>41299.800000000003</v>
      </c>
    </row>
    <row r="46" spans="1:9" x14ac:dyDescent="0.3">
      <c r="A46" s="291"/>
      <c r="B46" s="317"/>
      <c r="C46" s="42">
        <v>1200</v>
      </c>
      <c r="D46" s="151" t="s">
        <v>926</v>
      </c>
      <c r="E46" s="152" t="s">
        <v>1053</v>
      </c>
      <c r="F46" s="43">
        <f>VLOOKUP(D46,Belimo!$A:$B,2,FALSE)</f>
        <v>363</v>
      </c>
      <c r="G46" s="43">
        <f>VLOOKUP("D640N",Belimo!$A:$B,2,FALSE)</f>
        <v>147</v>
      </c>
      <c r="H46" s="24">
        <f t="shared" si="2"/>
        <v>510</v>
      </c>
      <c r="I46" s="22">
        <f t="shared" si="1"/>
        <v>41299.800000000003</v>
      </c>
    </row>
    <row r="47" spans="1:9" x14ac:dyDescent="0.3">
      <c r="A47" s="291"/>
      <c r="B47" s="317"/>
      <c r="C47" s="42">
        <v>1200</v>
      </c>
      <c r="D47" s="151" t="s">
        <v>73</v>
      </c>
      <c r="E47" s="152" t="s">
        <v>1054</v>
      </c>
      <c r="F47" s="43">
        <f>VLOOKUP(D47,Belimo!$A:$B,2,FALSE)</f>
        <v>411</v>
      </c>
      <c r="G47" s="43">
        <f>VLOOKUP("D640N",Belimo!$A:$B,2,FALSE)</f>
        <v>147</v>
      </c>
      <c r="H47" s="24">
        <f t="shared" si="2"/>
        <v>558</v>
      </c>
      <c r="I47" s="22">
        <f t="shared" si="1"/>
        <v>45186.840000000004</v>
      </c>
    </row>
    <row r="48" spans="1:9" x14ac:dyDescent="0.3">
      <c r="A48" s="291"/>
      <c r="B48" s="317"/>
      <c r="C48" s="42">
        <v>1200</v>
      </c>
      <c r="D48" s="155" t="s">
        <v>1056</v>
      </c>
      <c r="E48" s="153" t="s">
        <v>1057</v>
      </c>
      <c r="F48" s="43">
        <f>VLOOKUP(D48,Belimo!$A:$B,2,FALSE)</f>
        <v>467</v>
      </c>
      <c r="G48" s="43">
        <f>VLOOKUP("D640N",Belimo!$A:$B,2,FALSE)</f>
        <v>147</v>
      </c>
      <c r="H48" s="24">
        <f t="shared" si="2"/>
        <v>614</v>
      </c>
      <c r="I48" s="22">
        <f t="shared" si="1"/>
        <v>49721.72</v>
      </c>
    </row>
    <row r="49" spans="1:9" x14ac:dyDescent="0.3">
      <c r="A49" s="291"/>
      <c r="B49" s="317"/>
      <c r="C49" s="42">
        <v>1200</v>
      </c>
      <c r="D49" s="155" t="s">
        <v>521</v>
      </c>
      <c r="E49" s="153" t="s">
        <v>522</v>
      </c>
      <c r="F49" s="43">
        <f>VLOOKUP(D49,Belimo!$A:$B,2,FALSE)</f>
        <v>484</v>
      </c>
      <c r="G49" s="43">
        <f>VLOOKUP("D640N",Belimo!$A:$B,2,FALSE)</f>
        <v>147</v>
      </c>
      <c r="H49" s="24">
        <f t="shared" si="2"/>
        <v>631</v>
      </c>
      <c r="I49" s="22">
        <f t="shared" si="1"/>
        <v>51098.380000000005</v>
      </c>
    </row>
    <row r="50" spans="1:9" x14ac:dyDescent="0.3">
      <c r="A50" s="291"/>
      <c r="B50" s="317"/>
      <c r="C50" s="42">
        <v>1200</v>
      </c>
      <c r="D50" s="155" t="s">
        <v>523</v>
      </c>
      <c r="E50" s="153" t="s">
        <v>524</v>
      </c>
      <c r="F50" s="43">
        <f>VLOOKUP(D50,Belimo!$A:$B,2,FALSE)</f>
        <v>484</v>
      </c>
      <c r="G50" s="43">
        <f>VLOOKUP("D640N",Belimo!$A:$B,2,FALSE)</f>
        <v>147</v>
      </c>
      <c r="H50" s="24">
        <f t="shared" si="2"/>
        <v>631</v>
      </c>
      <c r="I50" s="22">
        <f t="shared" si="1"/>
        <v>51098.380000000005</v>
      </c>
    </row>
    <row r="51" spans="1:9" x14ac:dyDescent="0.3">
      <c r="A51" s="291"/>
      <c r="B51" s="317"/>
      <c r="C51" s="42">
        <v>1200</v>
      </c>
      <c r="D51" s="155" t="s">
        <v>525</v>
      </c>
      <c r="E51" s="153" t="s">
        <v>1236</v>
      </c>
      <c r="F51" s="43">
        <f>VLOOKUP(D51,Belimo!$A:$B,2,FALSE)</f>
        <v>534</v>
      </c>
      <c r="G51" s="43">
        <f>VLOOKUP("D640N",Belimo!$A:$B,2,FALSE)</f>
        <v>147</v>
      </c>
      <c r="H51" s="24">
        <f t="shared" si="2"/>
        <v>681</v>
      </c>
      <c r="I51" s="22">
        <f t="shared" si="1"/>
        <v>55147.380000000005</v>
      </c>
    </row>
    <row r="52" spans="1:9" x14ac:dyDescent="0.3">
      <c r="A52" s="291"/>
      <c r="B52" s="317"/>
      <c r="C52" s="42">
        <v>1200</v>
      </c>
      <c r="D52" s="155" t="s">
        <v>527</v>
      </c>
      <c r="E52" s="153" t="s">
        <v>1237</v>
      </c>
      <c r="F52" s="43">
        <f>VLOOKUP(D52,Belimo!$A:$B,2,FALSE)</f>
        <v>534</v>
      </c>
      <c r="G52" s="43">
        <f>VLOOKUP("D640N",Belimo!$A:$B,2,FALSE)</f>
        <v>147</v>
      </c>
      <c r="H52" s="24">
        <f t="shared" si="2"/>
        <v>681</v>
      </c>
      <c r="I52" s="22">
        <f t="shared" si="1"/>
        <v>55147.380000000005</v>
      </c>
    </row>
    <row r="53" spans="1:9" x14ac:dyDescent="0.3">
      <c r="A53" s="291"/>
      <c r="B53" s="317"/>
      <c r="C53" s="42">
        <v>1200</v>
      </c>
      <c r="D53" s="155" t="s">
        <v>529</v>
      </c>
      <c r="E53" s="153" t="s">
        <v>77</v>
      </c>
      <c r="F53" s="43">
        <f>VLOOKUP(D53,Belimo!$A:$B,2,FALSE)</f>
        <v>513</v>
      </c>
      <c r="G53" s="43">
        <f>VLOOKUP("D640N",Belimo!$A:$B,2,FALSE)</f>
        <v>147</v>
      </c>
      <c r="H53" s="24">
        <f t="shared" si="2"/>
        <v>660</v>
      </c>
      <c r="I53" s="22">
        <f t="shared" si="1"/>
        <v>53446.8</v>
      </c>
    </row>
    <row r="54" spans="1:9" x14ac:dyDescent="0.3">
      <c r="A54" s="291"/>
      <c r="B54" s="317"/>
      <c r="C54" s="42">
        <v>1200</v>
      </c>
      <c r="D54" s="155" t="s">
        <v>78</v>
      </c>
      <c r="E54" s="153" t="s">
        <v>79</v>
      </c>
      <c r="F54" s="43">
        <f>VLOOKUP(D54,Belimo!$A:$B,2,FALSE)</f>
        <v>513</v>
      </c>
      <c r="G54" s="43">
        <f>VLOOKUP("D640N",Belimo!$A:$B,2,FALSE)</f>
        <v>147</v>
      </c>
      <c r="H54" s="24">
        <f t="shared" si="2"/>
        <v>660</v>
      </c>
      <c r="I54" s="22">
        <f t="shared" si="1"/>
        <v>53446.8</v>
      </c>
    </row>
    <row r="55" spans="1:9" x14ac:dyDescent="0.3">
      <c r="A55" s="291"/>
      <c r="B55" s="317"/>
      <c r="C55" s="42">
        <v>1200</v>
      </c>
      <c r="D55" s="155" t="s">
        <v>80</v>
      </c>
      <c r="E55" s="153" t="s">
        <v>1238</v>
      </c>
      <c r="F55" s="43">
        <f>VLOOKUP(D55,Belimo!$A:$B,2,FALSE)</f>
        <v>574</v>
      </c>
      <c r="G55" s="43">
        <f>VLOOKUP("D640N",Belimo!$A:$B,2,FALSE)</f>
        <v>147</v>
      </c>
      <c r="H55" s="24">
        <f t="shared" si="2"/>
        <v>721</v>
      </c>
      <c r="I55" s="22">
        <f t="shared" si="1"/>
        <v>58386.58</v>
      </c>
    </row>
    <row r="56" spans="1:9" x14ac:dyDescent="0.3">
      <c r="A56" s="291"/>
      <c r="B56" s="317"/>
      <c r="C56" s="42">
        <v>1200</v>
      </c>
      <c r="D56" s="155" t="s">
        <v>82</v>
      </c>
      <c r="E56" s="153" t="s">
        <v>1239</v>
      </c>
      <c r="F56" s="43">
        <f>VLOOKUP(D56,Belimo!$A:$B,2,FALSE)</f>
        <v>574</v>
      </c>
      <c r="G56" s="43">
        <f>VLOOKUP("D640N",Belimo!$A:$B,2,FALSE)</f>
        <v>147</v>
      </c>
      <c r="H56" s="24">
        <f t="shared" si="2"/>
        <v>721</v>
      </c>
      <c r="I56" s="22">
        <f t="shared" si="1"/>
        <v>58386.58</v>
      </c>
    </row>
    <row r="57" spans="1:9" x14ac:dyDescent="0.3">
      <c r="A57" s="41" t="s">
        <v>131</v>
      </c>
      <c r="B57" s="42">
        <v>70</v>
      </c>
      <c r="C57" s="42">
        <v>1200</v>
      </c>
      <c r="D57" s="154" t="s">
        <v>124</v>
      </c>
      <c r="E57" s="152" t="s">
        <v>210</v>
      </c>
      <c r="F57" s="43">
        <f>VLOOKUP(D57,Belimo!$A:$B,2,FALSE)</f>
        <v>29</v>
      </c>
      <c r="G57" s="43">
        <f>VLOOKUP("D640N",Belimo!$A:$B,2,FALSE)</f>
        <v>147</v>
      </c>
      <c r="H57" s="24">
        <f t="shared" si="2"/>
        <v>176</v>
      </c>
      <c r="I57" s="22">
        <f t="shared" si="1"/>
        <v>14252.480000000001</v>
      </c>
    </row>
    <row r="58" spans="1:9" ht="15.75" x14ac:dyDescent="0.3">
      <c r="A58" s="412" t="s">
        <v>396</v>
      </c>
      <c r="B58" s="413"/>
      <c r="C58" s="413"/>
      <c r="D58" s="413"/>
      <c r="E58" s="413"/>
      <c r="F58" s="413"/>
      <c r="G58" s="413"/>
      <c r="H58" s="413"/>
      <c r="I58" s="414"/>
    </row>
    <row r="59" spans="1:9" x14ac:dyDescent="0.3">
      <c r="A59" s="291" t="s">
        <v>117</v>
      </c>
      <c r="B59" s="317">
        <v>90</v>
      </c>
      <c r="C59" s="42">
        <v>1200</v>
      </c>
      <c r="D59" s="151" t="s">
        <v>52</v>
      </c>
      <c r="E59" s="152" t="s">
        <v>519</v>
      </c>
      <c r="F59" s="43">
        <f>VLOOKUP(D59,Belimo!$A:$B,2,FALSE)</f>
        <v>288</v>
      </c>
      <c r="G59" s="43">
        <f>VLOOKUP("D650N",Belimo!$A:$B,2,FALSE)</f>
        <v>158</v>
      </c>
      <c r="H59" s="24">
        <f t="shared" si="2"/>
        <v>446</v>
      </c>
      <c r="I59" s="22">
        <f t="shared" si="1"/>
        <v>36117.08</v>
      </c>
    </row>
    <row r="60" spans="1:9" x14ac:dyDescent="0.3">
      <c r="A60" s="291"/>
      <c r="B60" s="317"/>
      <c r="C60" s="42">
        <v>1200</v>
      </c>
      <c r="D60" s="151" t="s">
        <v>53</v>
      </c>
      <c r="E60" s="152" t="s">
        <v>520</v>
      </c>
      <c r="F60" s="43">
        <f>VLOOKUP(D60,Belimo!$A:$B,2,FALSE)</f>
        <v>288</v>
      </c>
      <c r="G60" s="43">
        <f>VLOOKUP("D650N",Belimo!$A:$B,2,FALSE)</f>
        <v>158</v>
      </c>
      <c r="H60" s="24">
        <f t="shared" si="2"/>
        <v>446</v>
      </c>
      <c r="I60" s="22">
        <f t="shared" si="1"/>
        <v>36117.08</v>
      </c>
    </row>
    <row r="61" spans="1:9" x14ac:dyDescent="0.3">
      <c r="A61" s="291"/>
      <c r="B61" s="317"/>
      <c r="C61" s="42">
        <v>1200</v>
      </c>
      <c r="D61" s="151" t="s">
        <v>549</v>
      </c>
      <c r="E61" s="152" t="s">
        <v>1052</v>
      </c>
      <c r="F61" s="43">
        <f>VLOOKUP(D61,Belimo!$A:$B,2,FALSE)</f>
        <v>363</v>
      </c>
      <c r="G61" s="43">
        <f>VLOOKUP("D650N",Belimo!$A:$B,2,FALSE)</f>
        <v>158</v>
      </c>
      <c r="H61" s="24">
        <f t="shared" si="2"/>
        <v>521</v>
      </c>
      <c r="I61" s="22">
        <f t="shared" si="1"/>
        <v>42190.58</v>
      </c>
    </row>
    <row r="62" spans="1:9" x14ac:dyDescent="0.3">
      <c r="A62" s="291"/>
      <c r="B62" s="317"/>
      <c r="C62" s="42">
        <v>1200</v>
      </c>
      <c r="D62" s="151" t="s">
        <v>926</v>
      </c>
      <c r="E62" s="152" t="s">
        <v>1053</v>
      </c>
      <c r="F62" s="43">
        <f>VLOOKUP(D62,Belimo!$A:$B,2,FALSE)</f>
        <v>363</v>
      </c>
      <c r="G62" s="43">
        <f>VLOOKUP("D650N",Belimo!$A:$B,2,FALSE)</f>
        <v>158</v>
      </c>
      <c r="H62" s="24">
        <f t="shared" si="2"/>
        <v>521</v>
      </c>
      <c r="I62" s="22">
        <f t="shared" si="1"/>
        <v>42190.58</v>
      </c>
    </row>
    <row r="63" spans="1:9" x14ac:dyDescent="0.3">
      <c r="A63" s="291"/>
      <c r="B63" s="317"/>
      <c r="C63" s="42">
        <v>1200</v>
      </c>
      <c r="D63" s="151" t="s">
        <v>73</v>
      </c>
      <c r="E63" s="152" t="s">
        <v>1054</v>
      </c>
      <c r="F63" s="43">
        <f>VLOOKUP(D63,Belimo!$A:$B,2,FALSE)</f>
        <v>411</v>
      </c>
      <c r="G63" s="43">
        <f>VLOOKUP("D650N",Belimo!$A:$B,2,FALSE)</f>
        <v>158</v>
      </c>
      <c r="H63" s="24">
        <f t="shared" si="2"/>
        <v>569</v>
      </c>
      <c r="I63" s="22">
        <f t="shared" si="1"/>
        <v>46077.62</v>
      </c>
    </row>
    <row r="64" spans="1:9" x14ac:dyDescent="0.3">
      <c r="A64" s="291"/>
      <c r="B64" s="317"/>
      <c r="C64" s="42">
        <v>1200</v>
      </c>
      <c r="D64" s="155" t="s">
        <v>1056</v>
      </c>
      <c r="E64" s="153" t="s">
        <v>1057</v>
      </c>
      <c r="F64" s="43">
        <f>VLOOKUP(D64,Belimo!$A:$B,2,FALSE)</f>
        <v>467</v>
      </c>
      <c r="G64" s="43">
        <f>VLOOKUP("D650N",Belimo!$A:$B,2,FALSE)</f>
        <v>158</v>
      </c>
      <c r="H64" s="24">
        <f t="shared" si="2"/>
        <v>625</v>
      </c>
      <c r="I64" s="22">
        <f t="shared" si="1"/>
        <v>50612.5</v>
      </c>
    </row>
    <row r="65" spans="1:9" x14ac:dyDescent="0.3">
      <c r="A65" s="291"/>
      <c r="B65" s="317"/>
      <c r="C65" s="42">
        <v>1200</v>
      </c>
      <c r="D65" s="155" t="s">
        <v>521</v>
      </c>
      <c r="E65" s="153" t="s">
        <v>522</v>
      </c>
      <c r="F65" s="43">
        <f>VLOOKUP(D65,Belimo!$A:$B,2,FALSE)</f>
        <v>484</v>
      </c>
      <c r="G65" s="43">
        <f>VLOOKUP("D650N",Belimo!$A:$B,2,FALSE)</f>
        <v>158</v>
      </c>
      <c r="H65" s="24">
        <f t="shared" si="2"/>
        <v>642</v>
      </c>
      <c r="I65" s="22">
        <f t="shared" si="1"/>
        <v>51989.16</v>
      </c>
    </row>
    <row r="66" spans="1:9" x14ac:dyDescent="0.3">
      <c r="A66" s="291"/>
      <c r="B66" s="317"/>
      <c r="C66" s="42">
        <v>1200</v>
      </c>
      <c r="D66" s="155" t="s">
        <v>523</v>
      </c>
      <c r="E66" s="153" t="s">
        <v>524</v>
      </c>
      <c r="F66" s="43">
        <f>VLOOKUP(D66,Belimo!$A:$B,2,FALSE)</f>
        <v>484</v>
      </c>
      <c r="G66" s="43">
        <f>VLOOKUP("D650N",Belimo!$A:$B,2,FALSE)</f>
        <v>158</v>
      </c>
      <c r="H66" s="24">
        <f t="shared" si="2"/>
        <v>642</v>
      </c>
      <c r="I66" s="22">
        <f t="shared" si="1"/>
        <v>51989.16</v>
      </c>
    </row>
    <row r="67" spans="1:9" x14ac:dyDescent="0.3">
      <c r="A67" s="291"/>
      <c r="B67" s="317"/>
      <c r="C67" s="42">
        <v>1200</v>
      </c>
      <c r="D67" s="155" t="s">
        <v>525</v>
      </c>
      <c r="E67" s="153" t="s">
        <v>1236</v>
      </c>
      <c r="F67" s="43">
        <f>VLOOKUP(D67,Belimo!$A:$B,2,FALSE)</f>
        <v>534</v>
      </c>
      <c r="G67" s="43">
        <f>VLOOKUP("D650N",Belimo!$A:$B,2,FALSE)</f>
        <v>158</v>
      </c>
      <c r="H67" s="24">
        <f t="shared" si="2"/>
        <v>692</v>
      </c>
      <c r="I67" s="22">
        <f t="shared" si="1"/>
        <v>56038.16</v>
      </c>
    </row>
    <row r="68" spans="1:9" x14ac:dyDescent="0.3">
      <c r="A68" s="291"/>
      <c r="B68" s="317"/>
      <c r="C68" s="42">
        <v>1200</v>
      </c>
      <c r="D68" s="155" t="s">
        <v>527</v>
      </c>
      <c r="E68" s="153" t="s">
        <v>1237</v>
      </c>
      <c r="F68" s="43">
        <f>VLOOKUP(D68,Belimo!$A:$B,2,FALSE)</f>
        <v>534</v>
      </c>
      <c r="G68" s="43">
        <f>VLOOKUP("D650N",Belimo!$A:$B,2,FALSE)</f>
        <v>158</v>
      </c>
      <c r="H68" s="24">
        <f t="shared" si="2"/>
        <v>692</v>
      </c>
      <c r="I68" s="22">
        <f t="shared" si="1"/>
        <v>56038.16</v>
      </c>
    </row>
    <row r="69" spans="1:9" x14ac:dyDescent="0.3">
      <c r="A69" s="291"/>
      <c r="B69" s="317"/>
      <c r="C69" s="42">
        <v>1200</v>
      </c>
      <c r="D69" s="155" t="s">
        <v>529</v>
      </c>
      <c r="E69" s="153" t="s">
        <v>77</v>
      </c>
      <c r="F69" s="43">
        <f>VLOOKUP(D69,Belimo!$A:$B,2,FALSE)</f>
        <v>513</v>
      </c>
      <c r="G69" s="43">
        <f>VLOOKUP("D650N",Belimo!$A:$B,2,FALSE)</f>
        <v>158</v>
      </c>
      <c r="H69" s="24">
        <f t="shared" si="2"/>
        <v>671</v>
      </c>
      <c r="I69" s="22">
        <f t="shared" si="1"/>
        <v>54337.58</v>
      </c>
    </row>
    <row r="70" spans="1:9" x14ac:dyDescent="0.3">
      <c r="A70" s="291"/>
      <c r="B70" s="317"/>
      <c r="C70" s="42">
        <v>1200</v>
      </c>
      <c r="D70" s="155" t="s">
        <v>78</v>
      </c>
      <c r="E70" s="153" t="s">
        <v>79</v>
      </c>
      <c r="F70" s="43">
        <f>VLOOKUP(D70,Belimo!$A:$B,2,FALSE)</f>
        <v>513</v>
      </c>
      <c r="G70" s="43">
        <f>VLOOKUP("D650N",Belimo!$A:$B,2,FALSE)</f>
        <v>158</v>
      </c>
      <c r="H70" s="24">
        <f t="shared" si="2"/>
        <v>671</v>
      </c>
      <c r="I70" s="22">
        <f t="shared" si="1"/>
        <v>54337.58</v>
      </c>
    </row>
    <row r="71" spans="1:9" x14ac:dyDescent="0.3">
      <c r="A71" s="291"/>
      <c r="B71" s="317"/>
      <c r="C71" s="42">
        <v>1200</v>
      </c>
      <c r="D71" s="155" t="s">
        <v>80</v>
      </c>
      <c r="E71" s="153" t="s">
        <v>1238</v>
      </c>
      <c r="F71" s="43">
        <f>VLOOKUP(D71,Belimo!$A:$B,2,FALSE)</f>
        <v>574</v>
      </c>
      <c r="G71" s="43">
        <f>VLOOKUP("D650N",Belimo!$A:$B,2,FALSE)</f>
        <v>158</v>
      </c>
      <c r="H71" s="24">
        <f t="shared" si="2"/>
        <v>732</v>
      </c>
      <c r="I71" s="22">
        <f t="shared" si="1"/>
        <v>59277.36</v>
      </c>
    </row>
    <row r="72" spans="1:9" x14ac:dyDescent="0.3">
      <c r="A72" s="291"/>
      <c r="B72" s="317"/>
      <c r="C72" s="42">
        <v>1200</v>
      </c>
      <c r="D72" s="155" t="s">
        <v>82</v>
      </c>
      <c r="E72" s="153" t="s">
        <v>1239</v>
      </c>
      <c r="F72" s="43">
        <f>VLOOKUP(D72,Belimo!$A:$B,2,FALSE)</f>
        <v>574</v>
      </c>
      <c r="G72" s="43">
        <f>VLOOKUP("D650N",Belimo!$A:$B,2,FALSE)</f>
        <v>158</v>
      </c>
      <c r="H72" s="24">
        <f t="shared" si="2"/>
        <v>732</v>
      </c>
      <c r="I72" s="22">
        <f t="shared" si="1"/>
        <v>59277.36</v>
      </c>
    </row>
    <row r="73" spans="1:9" x14ac:dyDescent="0.3">
      <c r="A73" s="41" t="s">
        <v>117</v>
      </c>
      <c r="B73" s="42">
        <v>90</v>
      </c>
      <c r="C73" s="42">
        <v>1200</v>
      </c>
      <c r="D73" s="154" t="s">
        <v>124</v>
      </c>
      <c r="E73" s="152" t="s">
        <v>210</v>
      </c>
      <c r="F73" s="43">
        <f>VLOOKUP(D73,Belimo!$A:$B,2,FALSE)</f>
        <v>29</v>
      </c>
      <c r="G73" s="43">
        <f>VLOOKUP("D650N",Belimo!$A:$B,2,FALSE)</f>
        <v>158</v>
      </c>
      <c r="H73" s="24">
        <f t="shared" si="2"/>
        <v>187</v>
      </c>
      <c r="I73" s="22">
        <f t="shared" si="1"/>
        <v>15143.26</v>
      </c>
    </row>
    <row r="74" spans="1:9" ht="15.75" x14ac:dyDescent="0.3">
      <c r="A74" s="412" t="s">
        <v>700</v>
      </c>
      <c r="B74" s="413"/>
      <c r="C74" s="413"/>
      <c r="D74" s="413"/>
      <c r="E74" s="413"/>
      <c r="F74" s="413"/>
      <c r="G74" s="413"/>
      <c r="H74" s="413"/>
      <c r="I74" s="414"/>
    </row>
    <row r="75" spans="1:9" x14ac:dyDescent="0.3">
      <c r="A75" s="291" t="s">
        <v>118</v>
      </c>
      <c r="B75" s="317">
        <v>180</v>
      </c>
      <c r="C75" s="42">
        <v>1200</v>
      </c>
      <c r="D75" s="151" t="s">
        <v>52</v>
      </c>
      <c r="E75" s="152" t="s">
        <v>519</v>
      </c>
      <c r="F75" s="43">
        <f>VLOOKUP(D75,Belimo!$A:$B,2,FALSE)</f>
        <v>288</v>
      </c>
      <c r="G75" s="43">
        <f>VLOOKUP("D665N",Belimo!$A:$B,2,FALSE)</f>
        <v>182</v>
      </c>
      <c r="H75" s="24">
        <f t="shared" si="2"/>
        <v>470</v>
      </c>
      <c r="I75" s="22">
        <f t="shared" ref="I75:I133" si="3">$H$7*H75</f>
        <v>38060.6</v>
      </c>
    </row>
    <row r="76" spans="1:9" x14ac:dyDescent="0.3">
      <c r="A76" s="291"/>
      <c r="B76" s="317"/>
      <c r="C76" s="42">
        <v>1200</v>
      </c>
      <c r="D76" s="151" t="s">
        <v>53</v>
      </c>
      <c r="E76" s="152" t="s">
        <v>520</v>
      </c>
      <c r="F76" s="43">
        <f>VLOOKUP(D76,Belimo!$A:$B,2,FALSE)</f>
        <v>288</v>
      </c>
      <c r="G76" s="43">
        <f>VLOOKUP("D665N",Belimo!$A:$B,2,FALSE)</f>
        <v>182</v>
      </c>
      <c r="H76" s="24">
        <f t="shared" si="2"/>
        <v>470</v>
      </c>
      <c r="I76" s="22">
        <f t="shared" si="3"/>
        <v>38060.6</v>
      </c>
    </row>
    <row r="77" spans="1:9" x14ac:dyDescent="0.3">
      <c r="A77" s="291"/>
      <c r="B77" s="317"/>
      <c r="C77" s="42">
        <v>1200</v>
      </c>
      <c r="D77" s="151" t="s">
        <v>549</v>
      </c>
      <c r="E77" s="152" t="s">
        <v>1052</v>
      </c>
      <c r="F77" s="43">
        <f>VLOOKUP(D77,Belimo!$A:$B,2,FALSE)</f>
        <v>363</v>
      </c>
      <c r="G77" s="43">
        <f>VLOOKUP("D665N",Belimo!$A:$B,2,FALSE)</f>
        <v>182</v>
      </c>
      <c r="H77" s="24">
        <f t="shared" si="2"/>
        <v>545</v>
      </c>
      <c r="I77" s="22">
        <f t="shared" si="3"/>
        <v>44134.1</v>
      </c>
    </row>
    <row r="78" spans="1:9" x14ac:dyDescent="0.3">
      <c r="A78" s="291"/>
      <c r="B78" s="317"/>
      <c r="C78" s="42">
        <v>1200</v>
      </c>
      <c r="D78" s="151" t="s">
        <v>926</v>
      </c>
      <c r="E78" s="152" t="s">
        <v>1053</v>
      </c>
      <c r="F78" s="43">
        <f>VLOOKUP(D78,Belimo!$A:$B,2,FALSE)</f>
        <v>363</v>
      </c>
      <c r="G78" s="43">
        <f>VLOOKUP("D665N",Belimo!$A:$B,2,FALSE)</f>
        <v>182</v>
      </c>
      <c r="H78" s="24">
        <f t="shared" si="2"/>
        <v>545</v>
      </c>
      <c r="I78" s="22">
        <f t="shared" si="3"/>
        <v>44134.1</v>
      </c>
    </row>
    <row r="79" spans="1:9" x14ac:dyDescent="0.3">
      <c r="A79" s="291"/>
      <c r="B79" s="317"/>
      <c r="C79" s="42">
        <v>1200</v>
      </c>
      <c r="D79" s="151" t="s">
        <v>73</v>
      </c>
      <c r="E79" s="152" t="s">
        <v>1054</v>
      </c>
      <c r="F79" s="43">
        <f>VLOOKUP(D79,Belimo!$A:$B,2,FALSE)</f>
        <v>411</v>
      </c>
      <c r="G79" s="43">
        <f>VLOOKUP("D665N",Belimo!$A:$B,2,FALSE)</f>
        <v>182</v>
      </c>
      <c r="H79" s="24">
        <f t="shared" si="2"/>
        <v>593</v>
      </c>
      <c r="I79" s="22">
        <f t="shared" si="3"/>
        <v>48021.14</v>
      </c>
    </row>
    <row r="80" spans="1:9" x14ac:dyDescent="0.3">
      <c r="A80" s="291"/>
      <c r="B80" s="317"/>
      <c r="C80" s="42">
        <v>1200</v>
      </c>
      <c r="D80" s="155" t="s">
        <v>1056</v>
      </c>
      <c r="E80" s="153" t="s">
        <v>1057</v>
      </c>
      <c r="F80" s="43">
        <f>VLOOKUP(D80,Belimo!$A:$B,2,FALSE)</f>
        <v>467</v>
      </c>
      <c r="G80" s="43">
        <f>VLOOKUP("D665N",Belimo!$A:$B,2,FALSE)</f>
        <v>182</v>
      </c>
      <c r="H80" s="24">
        <f t="shared" si="2"/>
        <v>649</v>
      </c>
      <c r="I80" s="22">
        <f t="shared" si="3"/>
        <v>52556.020000000004</v>
      </c>
    </row>
    <row r="81" spans="1:9" x14ac:dyDescent="0.3">
      <c r="A81" s="291"/>
      <c r="B81" s="317"/>
      <c r="C81" s="42">
        <v>1200</v>
      </c>
      <c r="D81" s="155" t="s">
        <v>521</v>
      </c>
      <c r="E81" s="153" t="s">
        <v>522</v>
      </c>
      <c r="F81" s="43">
        <f>VLOOKUP(D81,Belimo!$A:$B,2,FALSE)</f>
        <v>484</v>
      </c>
      <c r="G81" s="43">
        <f>VLOOKUP("D665N",Belimo!$A:$B,2,FALSE)</f>
        <v>182</v>
      </c>
      <c r="H81" s="24">
        <f t="shared" si="2"/>
        <v>666</v>
      </c>
      <c r="I81" s="22">
        <f t="shared" si="3"/>
        <v>53932.68</v>
      </c>
    </row>
    <row r="82" spans="1:9" x14ac:dyDescent="0.3">
      <c r="A82" s="291"/>
      <c r="B82" s="317"/>
      <c r="C82" s="42">
        <v>1200</v>
      </c>
      <c r="D82" s="155" t="s">
        <v>523</v>
      </c>
      <c r="E82" s="153" t="s">
        <v>524</v>
      </c>
      <c r="F82" s="43">
        <f>VLOOKUP(D82,Belimo!$A:$B,2,FALSE)</f>
        <v>484</v>
      </c>
      <c r="G82" s="43">
        <f>VLOOKUP("D665N",Belimo!$A:$B,2,FALSE)</f>
        <v>182</v>
      </c>
      <c r="H82" s="24">
        <f t="shared" si="2"/>
        <v>666</v>
      </c>
      <c r="I82" s="22">
        <f t="shared" si="3"/>
        <v>53932.68</v>
      </c>
    </row>
    <row r="83" spans="1:9" x14ac:dyDescent="0.3">
      <c r="A83" s="291"/>
      <c r="B83" s="317"/>
      <c r="C83" s="42">
        <v>1200</v>
      </c>
      <c r="D83" s="155" t="s">
        <v>525</v>
      </c>
      <c r="E83" s="153" t="s">
        <v>1236</v>
      </c>
      <c r="F83" s="43">
        <f>VLOOKUP(D83,Belimo!$A:$B,2,FALSE)</f>
        <v>534</v>
      </c>
      <c r="G83" s="43">
        <f>VLOOKUP("D665N",Belimo!$A:$B,2,FALSE)</f>
        <v>182</v>
      </c>
      <c r="H83" s="24">
        <f t="shared" si="2"/>
        <v>716</v>
      </c>
      <c r="I83" s="22">
        <f t="shared" si="3"/>
        <v>57981.68</v>
      </c>
    </row>
    <row r="84" spans="1:9" x14ac:dyDescent="0.3">
      <c r="A84" s="291"/>
      <c r="B84" s="317"/>
      <c r="C84" s="42">
        <v>1200</v>
      </c>
      <c r="D84" s="155" t="s">
        <v>527</v>
      </c>
      <c r="E84" s="153" t="s">
        <v>1237</v>
      </c>
      <c r="F84" s="43">
        <f>VLOOKUP(D84,Belimo!$A:$B,2,FALSE)</f>
        <v>534</v>
      </c>
      <c r="G84" s="43">
        <f>VLOOKUP("D665N",Belimo!$A:$B,2,FALSE)</f>
        <v>182</v>
      </c>
      <c r="H84" s="24">
        <f t="shared" si="2"/>
        <v>716</v>
      </c>
      <c r="I84" s="22">
        <f t="shared" si="3"/>
        <v>57981.68</v>
      </c>
    </row>
    <row r="85" spans="1:9" x14ac:dyDescent="0.3">
      <c r="A85" s="291"/>
      <c r="B85" s="317"/>
      <c r="C85" s="42">
        <v>1200</v>
      </c>
      <c r="D85" s="155" t="s">
        <v>529</v>
      </c>
      <c r="E85" s="153" t="s">
        <v>77</v>
      </c>
      <c r="F85" s="43">
        <f>VLOOKUP(D85,Belimo!$A:$B,2,FALSE)</f>
        <v>513</v>
      </c>
      <c r="G85" s="43">
        <f>VLOOKUP("D665N",Belimo!$A:$B,2,FALSE)</f>
        <v>182</v>
      </c>
      <c r="H85" s="24">
        <f t="shared" si="2"/>
        <v>695</v>
      </c>
      <c r="I85" s="22">
        <f t="shared" si="3"/>
        <v>56281.100000000006</v>
      </c>
    </row>
    <row r="86" spans="1:9" x14ac:dyDescent="0.3">
      <c r="A86" s="291"/>
      <c r="B86" s="317"/>
      <c r="C86" s="42">
        <v>1200</v>
      </c>
      <c r="D86" s="155" t="s">
        <v>78</v>
      </c>
      <c r="E86" s="153" t="s">
        <v>79</v>
      </c>
      <c r="F86" s="43">
        <f>VLOOKUP(D86,Belimo!$A:$B,2,FALSE)</f>
        <v>513</v>
      </c>
      <c r="G86" s="43">
        <f>VLOOKUP("D665N",Belimo!$A:$B,2,FALSE)</f>
        <v>182</v>
      </c>
      <c r="H86" s="24">
        <f t="shared" si="2"/>
        <v>695</v>
      </c>
      <c r="I86" s="22">
        <f t="shared" si="3"/>
        <v>56281.100000000006</v>
      </c>
    </row>
    <row r="87" spans="1:9" x14ac:dyDescent="0.3">
      <c r="A87" s="291"/>
      <c r="B87" s="317"/>
      <c r="C87" s="42">
        <v>1200</v>
      </c>
      <c r="D87" s="155" t="s">
        <v>80</v>
      </c>
      <c r="E87" s="153" t="s">
        <v>1238</v>
      </c>
      <c r="F87" s="43">
        <f>VLOOKUP(D87,Belimo!$A:$B,2,FALSE)</f>
        <v>574</v>
      </c>
      <c r="G87" s="43">
        <f>VLOOKUP("D665N",Belimo!$A:$B,2,FALSE)</f>
        <v>182</v>
      </c>
      <c r="H87" s="24">
        <f t="shared" si="2"/>
        <v>756</v>
      </c>
      <c r="I87" s="22">
        <f t="shared" si="3"/>
        <v>61220.880000000005</v>
      </c>
    </row>
    <row r="88" spans="1:9" x14ac:dyDescent="0.3">
      <c r="A88" s="291"/>
      <c r="B88" s="317"/>
      <c r="C88" s="42">
        <v>1200</v>
      </c>
      <c r="D88" s="155" t="s">
        <v>82</v>
      </c>
      <c r="E88" s="153" t="s">
        <v>1239</v>
      </c>
      <c r="F88" s="43">
        <f>VLOOKUP(D88,Belimo!$A:$B,2,FALSE)</f>
        <v>574</v>
      </c>
      <c r="G88" s="43">
        <f>VLOOKUP("D665N",Belimo!$A:$B,2,FALSE)</f>
        <v>182</v>
      </c>
      <c r="H88" s="24">
        <f t="shared" si="2"/>
        <v>756</v>
      </c>
      <c r="I88" s="22">
        <f t="shared" si="3"/>
        <v>61220.880000000005</v>
      </c>
    </row>
    <row r="89" spans="1:9" x14ac:dyDescent="0.3">
      <c r="A89" s="41" t="s">
        <v>118</v>
      </c>
      <c r="B89" s="42">
        <v>180</v>
      </c>
      <c r="C89" s="42">
        <v>1200</v>
      </c>
      <c r="D89" s="154" t="s">
        <v>124</v>
      </c>
      <c r="E89" s="152" t="s">
        <v>210</v>
      </c>
      <c r="F89" s="43">
        <f>VLOOKUP(D89,Belimo!$A:$B,2,FALSE)</f>
        <v>29</v>
      </c>
      <c r="G89" s="43">
        <f>VLOOKUP("D665N",Belimo!$A:$B,2,FALSE)</f>
        <v>182</v>
      </c>
      <c r="H89" s="24">
        <f t="shared" si="2"/>
        <v>211</v>
      </c>
      <c r="I89" s="22">
        <f t="shared" si="3"/>
        <v>17086.780000000002</v>
      </c>
    </row>
    <row r="90" spans="1:9" ht="15.75" x14ac:dyDescent="0.3">
      <c r="A90" s="412" t="s">
        <v>701</v>
      </c>
      <c r="B90" s="413"/>
      <c r="C90" s="413"/>
      <c r="D90" s="413"/>
      <c r="E90" s="413"/>
      <c r="F90" s="413"/>
      <c r="G90" s="413"/>
      <c r="H90" s="413"/>
      <c r="I90" s="414"/>
    </row>
    <row r="91" spans="1:9" hidden="1" x14ac:dyDescent="0.3">
      <c r="A91" s="291" t="s">
        <v>119</v>
      </c>
      <c r="B91" s="317">
        <v>300</v>
      </c>
      <c r="C91" s="42">
        <v>1200</v>
      </c>
      <c r="D91" s="47" t="s">
        <v>52</v>
      </c>
      <c r="E91" s="23" t="s">
        <v>519</v>
      </c>
      <c r="F91" s="153">
        <v>170</v>
      </c>
      <c r="G91" s="153">
        <v>231</v>
      </c>
      <c r="H91" s="24">
        <f t="shared" ref="H91:H109" si="4">F91+G91</f>
        <v>401</v>
      </c>
      <c r="I91" s="22">
        <f t="shared" si="3"/>
        <v>32472.980000000003</v>
      </c>
    </row>
    <row r="92" spans="1:9" hidden="1" x14ac:dyDescent="0.3">
      <c r="A92" s="459"/>
      <c r="B92" s="423"/>
      <c r="C92" s="42">
        <v>1200</v>
      </c>
      <c r="D92" s="47" t="s">
        <v>53</v>
      </c>
      <c r="E92" s="23" t="s">
        <v>520</v>
      </c>
      <c r="F92" s="153">
        <v>170</v>
      </c>
      <c r="G92" s="153">
        <v>231</v>
      </c>
      <c r="H92" s="24">
        <f t="shared" si="4"/>
        <v>401</v>
      </c>
      <c r="I92" s="22">
        <f t="shared" si="3"/>
        <v>32472.980000000003</v>
      </c>
    </row>
    <row r="93" spans="1:9" hidden="1" x14ac:dyDescent="0.3">
      <c r="A93" s="459"/>
      <c r="B93" s="423"/>
      <c r="C93" s="42">
        <v>1200</v>
      </c>
      <c r="D93" s="47" t="s">
        <v>73</v>
      </c>
      <c r="E93" s="23" t="s">
        <v>1054</v>
      </c>
      <c r="F93" s="153">
        <v>170</v>
      </c>
      <c r="G93" s="153">
        <v>323</v>
      </c>
      <c r="H93" s="24">
        <f t="shared" si="4"/>
        <v>493</v>
      </c>
      <c r="I93" s="22">
        <f t="shared" si="3"/>
        <v>39923.14</v>
      </c>
    </row>
    <row r="94" spans="1:9" x14ac:dyDescent="0.3">
      <c r="A94" s="459"/>
      <c r="B94" s="423"/>
      <c r="C94" s="42">
        <v>1200</v>
      </c>
      <c r="D94" s="47" t="s">
        <v>54</v>
      </c>
      <c r="E94" s="23" t="s">
        <v>469</v>
      </c>
      <c r="F94" s="43">
        <f>VLOOKUP(D94,Belimo!$A:$B,2,FALSE)</f>
        <v>415</v>
      </c>
      <c r="G94" s="43">
        <f>VLOOKUP("D680N",Belimo!$A:$B,2,FALSE)</f>
        <v>213</v>
      </c>
      <c r="H94" s="24">
        <f t="shared" si="4"/>
        <v>628</v>
      </c>
      <c r="I94" s="22">
        <f t="shared" si="3"/>
        <v>50855.44</v>
      </c>
    </row>
    <row r="95" spans="1:9" x14ac:dyDescent="0.3">
      <c r="A95" s="459"/>
      <c r="B95" s="423"/>
      <c r="C95" s="42">
        <v>1200</v>
      </c>
      <c r="D95" s="47" t="s">
        <v>55</v>
      </c>
      <c r="E95" s="23" t="s">
        <v>470</v>
      </c>
      <c r="F95" s="43">
        <f>VLOOKUP(D95,Belimo!$A:$B,2,FALSE)</f>
        <v>415</v>
      </c>
      <c r="G95" s="43">
        <f>VLOOKUP("D680N",Belimo!$A:$B,2,FALSE)</f>
        <v>213</v>
      </c>
      <c r="H95" s="24">
        <f t="shared" si="4"/>
        <v>628</v>
      </c>
      <c r="I95" s="22">
        <f t="shared" si="3"/>
        <v>50855.44</v>
      </c>
    </row>
    <row r="96" spans="1:9" x14ac:dyDescent="0.3">
      <c r="A96" s="459"/>
      <c r="B96" s="423"/>
      <c r="C96" s="42">
        <v>1200</v>
      </c>
      <c r="D96" s="47" t="s">
        <v>74</v>
      </c>
      <c r="E96" s="23" t="s">
        <v>1055</v>
      </c>
      <c r="F96" s="43">
        <f>VLOOKUP(D96,Belimo!$A:$B,2,FALSE)</f>
        <v>565</v>
      </c>
      <c r="G96" s="43">
        <f>VLOOKUP("D680N",Belimo!$A:$B,2,FALSE)</f>
        <v>213</v>
      </c>
      <c r="H96" s="24">
        <f t="shared" si="4"/>
        <v>778</v>
      </c>
      <c r="I96" s="22">
        <f t="shared" si="3"/>
        <v>63002.44</v>
      </c>
    </row>
    <row r="97" spans="1:9" x14ac:dyDescent="0.3">
      <c r="A97" s="459"/>
      <c r="B97" s="423"/>
      <c r="C97" s="42">
        <v>1200</v>
      </c>
      <c r="D97" s="47" t="s">
        <v>1056</v>
      </c>
      <c r="E97" s="23" t="s">
        <v>1057</v>
      </c>
      <c r="F97" s="43">
        <f>VLOOKUP(D97,Belimo!$A:$B,2,FALSE)</f>
        <v>467</v>
      </c>
      <c r="G97" s="43">
        <f>VLOOKUP("D680N",Belimo!$A:$B,2,FALSE)</f>
        <v>213</v>
      </c>
      <c r="H97" s="24">
        <f t="shared" si="4"/>
        <v>680</v>
      </c>
      <c r="I97" s="22">
        <f t="shared" si="3"/>
        <v>55066.400000000001</v>
      </c>
    </row>
    <row r="98" spans="1:9" x14ac:dyDescent="0.3">
      <c r="A98" s="459"/>
      <c r="B98" s="423"/>
      <c r="C98" s="42">
        <v>1200</v>
      </c>
      <c r="D98" s="51" t="s">
        <v>557</v>
      </c>
      <c r="E98" s="25" t="s">
        <v>409</v>
      </c>
      <c r="F98" s="43">
        <f>VLOOKUP(D98,Belimo!$A:$B,2,FALSE)</f>
        <v>752</v>
      </c>
      <c r="G98" s="43">
        <f>VLOOKUP("D680N",Belimo!$A:$B,2,FALSE)</f>
        <v>213</v>
      </c>
      <c r="H98" s="24">
        <f t="shared" si="4"/>
        <v>965</v>
      </c>
      <c r="I98" s="22">
        <f t="shared" si="3"/>
        <v>78145.7</v>
      </c>
    </row>
    <row r="99" spans="1:9" x14ac:dyDescent="0.3">
      <c r="A99" s="459"/>
      <c r="B99" s="423"/>
      <c r="C99" s="42">
        <v>1200</v>
      </c>
      <c r="D99" s="51" t="s">
        <v>410</v>
      </c>
      <c r="E99" s="25" t="s">
        <v>411</v>
      </c>
      <c r="F99" s="43">
        <f>VLOOKUP(D99,Belimo!$A:$B,2,FALSE)</f>
        <v>824</v>
      </c>
      <c r="G99" s="43">
        <f>VLOOKUP("D680N",Belimo!$A:$B,2,FALSE)</f>
        <v>213</v>
      </c>
      <c r="H99" s="24">
        <f t="shared" si="4"/>
        <v>1037</v>
      </c>
      <c r="I99" s="22">
        <f t="shared" si="3"/>
        <v>83976.260000000009</v>
      </c>
    </row>
    <row r="100" spans="1:9" x14ac:dyDescent="0.3">
      <c r="A100" s="459"/>
      <c r="B100" s="423"/>
      <c r="C100" s="35">
        <v>1200</v>
      </c>
      <c r="D100" s="51" t="s">
        <v>412</v>
      </c>
      <c r="E100" s="25" t="s">
        <v>413</v>
      </c>
      <c r="F100" s="43">
        <f>VLOOKUP(D100,Belimo!$A:$B,2,FALSE)</f>
        <v>824</v>
      </c>
      <c r="G100" s="43">
        <f>VLOOKUP("D680N",Belimo!$A:$B,2,FALSE)</f>
        <v>213</v>
      </c>
      <c r="H100" s="24">
        <f t="shared" si="4"/>
        <v>1037</v>
      </c>
      <c r="I100" s="22">
        <f t="shared" si="3"/>
        <v>83976.260000000009</v>
      </c>
    </row>
    <row r="101" spans="1:9" hidden="1" x14ac:dyDescent="0.3">
      <c r="A101" s="459"/>
      <c r="B101" s="423"/>
      <c r="C101" s="42">
        <v>1200</v>
      </c>
      <c r="D101" s="51" t="s">
        <v>521</v>
      </c>
      <c r="E101" s="25" t="s">
        <v>522</v>
      </c>
      <c r="F101" s="43">
        <f>VLOOKUP(D101,Belimo!$A:$B,2,FALSE)</f>
        <v>484</v>
      </c>
      <c r="G101" s="43">
        <f>VLOOKUP("D680N",Belimo!$A:$B,2,FALSE)</f>
        <v>213</v>
      </c>
      <c r="H101" s="24">
        <f t="shared" si="4"/>
        <v>697</v>
      </c>
      <c r="I101" s="22">
        <f t="shared" si="3"/>
        <v>56443.060000000005</v>
      </c>
    </row>
    <row r="102" spans="1:9" hidden="1" x14ac:dyDescent="0.3">
      <c r="A102" s="459"/>
      <c r="B102" s="423"/>
      <c r="C102" s="42">
        <v>1200</v>
      </c>
      <c r="D102" s="51" t="s">
        <v>523</v>
      </c>
      <c r="E102" s="25" t="s">
        <v>524</v>
      </c>
      <c r="F102" s="43">
        <f>VLOOKUP(D102,Belimo!$A:$B,2,FALSE)</f>
        <v>484</v>
      </c>
      <c r="G102" s="43">
        <f>VLOOKUP("D680N",Belimo!$A:$B,2,FALSE)</f>
        <v>213</v>
      </c>
      <c r="H102" s="24">
        <f t="shared" si="4"/>
        <v>697</v>
      </c>
      <c r="I102" s="22">
        <f t="shared" si="3"/>
        <v>56443.060000000005</v>
      </c>
    </row>
    <row r="103" spans="1:9" hidden="1" x14ac:dyDescent="0.3">
      <c r="A103" s="459"/>
      <c r="B103" s="423"/>
      <c r="C103" s="42">
        <v>1200</v>
      </c>
      <c r="D103" s="51" t="s">
        <v>525</v>
      </c>
      <c r="E103" s="25" t="s">
        <v>526</v>
      </c>
      <c r="F103" s="43">
        <f>VLOOKUP(D103,Belimo!$A:$B,2,FALSE)</f>
        <v>534</v>
      </c>
      <c r="G103" s="43">
        <f>VLOOKUP("D680N",Belimo!$A:$B,2,FALSE)</f>
        <v>213</v>
      </c>
      <c r="H103" s="24">
        <f t="shared" si="4"/>
        <v>747</v>
      </c>
      <c r="I103" s="22">
        <f t="shared" si="3"/>
        <v>60492.060000000005</v>
      </c>
    </row>
    <row r="104" spans="1:9" hidden="1" x14ac:dyDescent="0.3">
      <c r="A104" s="459"/>
      <c r="B104" s="423"/>
      <c r="C104" s="42">
        <v>1200</v>
      </c>
      <c r="D104" s="51" t="s">
        <v>527</v>
      </c>
      <c r="E104" s="25" t="s">
        <v>528</v>
      </c>
      <c r="F104" s="43">
        <f>VLOOKUP(D104,Belimo!$A:$B,2,FALSE)</f>
        <v>534</v>
      </c>
      <c r="G104" s="43">
        <f>VLOOKUP("D680N",Belimo!$A:$B,2,FALSE)</f>
        <v>213</v>
      </c>
      <c r="H104" s="24">
        <f t="shared" si="4"/>
        <v>747</v>
      </c>
      <c r="I104" s="22">
        <f t="shared" si="3"/>
        <v>60492.060000000005</v>
      </c>
    </row>
    <row r="105" spans="1:9" hidden="1" x14ac:dyDescent="0.3">
      <c r="A105" s="459"/>
      <c r="B105" s="423"/>
      <c r="C105" s="42">
        <v>1200</v>
      </c>
      <c r="D105" s="51" t="s">
        <v>529</v>
      </c>
      <c r="E105" s="25" t="s">
        <v>77</v>
      </c>
      <c r="F105" s="43">
        <f>VLOOKUP(D105,Belimo!$A:$B,2,FALSE)</f>
        <v>513</v>
      </c>
      <c r="G105" s="43">
        <f>VLOOKUP("D680N",Belimo!$A:$B,2,FALSE)</f>
        <v>213</v>
      </c>
      <c r="H105" s="24">
        <f t="shared" si="4"/>
        <v>726</v>
      </c>
      <c r="I105" s="22">
        <f t="shared" si="3"/>
        <v>58791.48</v>
      </c>
    </row>
    <row r="106" spans="1:9" hidden="1" x14ac:dyDescent="0.3">
      <c r="A106" s="459"/>
      <c r="B106" s="423"/>
      <c r="C106" s="42">
        <v>1200</v>
      </c>
      <c r="D106" s="51" t="s">
        <v>78</v>
      </c>
      <c r="E106" s="25" t="s">
        <v>79</v>
      </c>
      <c r="F106" s="43">
        <f>VLOOKUP(D106,Belimo!$A:$B,2,FALSE)</f>
        <v>513</v>
      </c>
      <c r="G106" s="43">
        <f>VLOOKUP("D680N",Belimo!$A:$B,2,FALSE)</f>
        <v>213</v>
      </c>
      <c r="H106" s="24">
        <f t="shared" si="4"/>
        <v>726</v>
      </c>
      <c r="I106" s="22">
        <f t="shared" si="3"/>
        <v>58791.48</v>
      </c>
    </row>
    <row r="107" spans="1:9" hidden="1" x14ac:dyDescent="0.3">
      <c r="A107" s="459"/>
      <c r="B107" s="423"/>
      <c r="C107" s="42">
        <v>1200</v>
      </c>
      <c r="D107" s="51" t="s">
        <v>80</v>
      </c>
      <c r="E107" s="25" t="s">
        <v>81</v>
      </c>
      <c r="F107" s="43">
        <f>VLOOKUP(D107,Belimo!$A:$B,2,FALSE)</f>
        <v>574</v>
      </c>
      <c r="G107" s="43">
        <f>VLOOKUP("D680N",Belimo!$A:$B,2,FALSE)</f>
        <v>213</v>
      </c>
      <c r="H107" s="24">
        <f t="shared" si="4"/>
        <v>787</v>
      </c>
      <c r="I107" s="22">
        <f t="shared" si="3"/>
        <v>63731.26</v>
      </c>
    </row>
    <row r="108" spans="1:9" hidden="1" x14ac:dyDescent="0.3">
      <c r="A108" s="459"/>
      <c r="B108" s="423"/>
      <c r="C108" s="42">
        <v>1200</v>
      </c>
      <c r="D108" s="51" t="s">
        <v>82</v>
      </c>
      <c r="E108" s="25" t="s">
        <v>83</v>
      </c>
      <c r="F108" s="43">
        <f>VLOOKUP(D108,Belimo!$A:$B,2,FALSE)</f>
        <v>574</v>
      </c>
      <c r="G108" s="43">
        <f>VLOOKUP("D680N",Belimo!$A:$B,2,FALSE)</f>
        <v>213</v>
      </c>
      <c r="H108" s="24">
        <f t="shared" si="4"/>
        <v>787</v>
      </c>
      <c r="I108" s="22">
        <f t="shared" si="3"/>
        <v>63731.26</v>
      </c>
    </row>
    <row r="109" spans="1:9" x14ac:dyDescent="0.3">
      <c r="A109" s="41" t="s">
        <v>119</v>
      </c>
      <c r="B109" s="42">
        <v>300</v>
      </c>
      <c r="C109" s="42">
        <v>1200</v>
      </c>
      <c r="D109" s="36" t="s">
        <v>124</v>
      </c>
      <c r="E109" s="23" t="s">
        <v>210</v>
      </c>
      <c r="F109" s="43">
        <f>VLOOKUP(D109,Belimo!$A:$B,2,FALSE)</f>
        <v>29</v>
      </c>
      <c r="G109" s="43">
        <f>VLOOKUP("D680N",Belimo!$A:$B,2,FALSE)</f>
        <v>213</v>
      </c>
      <c r="H109" s="24">
        <f t="shared" si="4"/>
        <v>242</v>
      </c>
      <c r="I109" s="22">
        <f t="shared" si="3"/>
        <v>19597.16</v>
      </c>
    </row>
    <row r="110" spans="1:9" ht="15.75" x14ac:dyDescent="0.3">
      <c r="A110" s="412" t="s">
        <v>702</v>
      </c>
      <c r="B110" s="413"/>
      <c r="C110" s="413"/>
      <c r="D110" s="413"/>
      <c r="E110" s="413"/>
      <c r="F110" s="413"/>
      <c r="G110" s="413"/>
      <c r="H110" s="413"/>
      <c r="I110" s="414"/>
    </row>
    <row r="111" spans="1:9" hidden="1" x14ac:dyDescent="0.3">
      <c r="A111" s="291" t="s">
        <v>120</v>
      </c>
      <c r="B111" s="317">
        <v>580</v>
      </c>
      <c r="C111" s="42">
        <v>1200</v>
      </c>
      <c r="D111" s="47" t="s">
        <v>54</v>
      </c>
      <c r="E111" s="23" t="s">
        <v>469</v>
      </c>
      <c r="F111" s="153">
        <v>219</v>
      </c>
      <c r="G111" s="153">
        <v>337</v>
      </c>
      <c r="H111" s="56">
        <f>F111+G111</f>
        <v>556</v>
      </c>
      <c r="I111" s="22">
        <f t="shared" si="3"/>
        <v>45024.880000000005</v>
      </c>
    </row>
    <row r="112" spans="1:9" x14ac:dyDescent="0.3">
      <c r="A112" s="291"/>
      <c r="B112" s="317"/>
      <c r="C112" s="42">
        <v>1200</v>
      </c>
      <c r="D112" s="47" t="s">
        <v>1058</v>
      </c>
      <c r="E112" s="25" t="s">
        <v>1059</v>
      </c>
      <c r="F112" s="43">
        <f>VLOOKUP(D112,Belimo!$A:$B,2,FALSE)</f>
        <v>738</v>
      </c>
      <c r="G112" s="43">
        <f>VLOOKUP("D6100N",Belimo!$A:$B,2,FALSE)</f>
        <v>276</v>
      </c>
      <c r="H112" s="24">
        <f t="shared" ref="H112:H139" si="5">F112+G112</f>
        <v>1014</v>
      </c>
      <c r="I112" s="22">
        <f t="shared" si="3"/>
        <v>82113.72</v>
      </c>
    </row>
    <row r="113" spans="1:9" hidden="1" x14ac:dyDescent="0.3">
      <c r="A113" s="291"/>
      <c r="B113" s="317"/>
      <c r="C113" s="42">
        <v>1200</v>
      </c>
      <c r="D113" s="47" t="s">
        <v>55</v>
      </c>
      <c r="E113" s="23" t="s">
        <v>470</v>
      </c>
      <c r="F113" s="43">
        <f>VLOOKUP(D113,Belimo!$A:$B,2,FALSE)</f>
        <v>415</v>
      </c>
      <c r="G113" s="43">
        <f>VLOOKUP("D6100N",Belimo!$A:$B,2,FALSE)</f>
        <v>276</v>
      </c>
      <c r="H113" s="24">
        <f t="shared" si="5"/>
        <v>691</v>
      </c>
      <c r="I113" s="22">
        <f t="shared" si="3"/>
        <v>55957.18</v>
      </c>
    </row>
    <row r="114" spans="1:9" x14ac:dyDescent="0.3">
      <c r="A114" s="291"/>
      <c r="B114" s="317"/>
      <c r="C114" s="42">
        <v>1200</v>
      </c>
      <c r="D114" s="47" t="s">
        <v>1060</v>
      </c>
      <c r="E114" s="25" t="s">
        <v>1061</v>
      </c>
      <c r="F114" s="43">
        <f>VLOOKUP(D114,Belimo!$A:$B,2,FALSE)</f>
        <v>738</v>
      </c>
      <c r="G114" s="43">
        <f>VLOOKUP("D6100N",Belimo!$A:$B,2,FALSE)</f>
        <v>276</v>
      </c>
      <c r="H114" s="24">
        <f t="shared" si="5"/>
        <v>1014</v>
      </c>
      <c r="I114" s="22">
        <f t="shared" si="3"/>
        <v>82113.72</v>
      </c>
    </row>
    <row r="115" spans="1:9" hidden="1" x14ac:dyDescent="0.3">
      <c r="A115" s="291"/>
      <c r="B115" s="317"/>
      <c r="C115" s="42">
        <v>1200</v>
      </c>
      <c r="D115" s="47" t="s">
        <v>74</v>
      </c>
      <c r="E115" s="23" t="s">
        <v>1055</v>
      </c>
      <c r="F115" s="43">
        <f>VLOOKUP(D115,Belimo!$A:$B,2,FALSE)</f>
        <v>565</v>
      </c>
      <c r="G115" s="43">
        <f>VLOOKUP("D6100N",Belimo!$A:$B,2,FALSE)</f>
        <v>276</v>
      </c>
      <c r="H115" s="24">
        <f t="shared" si="5"/>
        <v>841</v>
      </c>
      <c r="I115" s="22">
        <f t="shared" si="3"/>
        <v>68104.180000000008</v>
      </c>
    </row>
    <row r="116" spans="1:9" x14ac:dyDescent="0.3">
      <c r="A116" s="291"/>
      <c r="B116" s="317"/>
      <c r="C116" s="42">
        <v>1200</v>
      </c>
      <c r="D116" s="47" t="s">
        <v>1062</v>
      </c>
      <c r="E116" s="25" t="s">
        <v>1063</v>
      </c>
      <c r="F116" s="43">
        <f>VLOOKUP(D116,Belimo!$A:$B,2,FALSE)</f>
        <v>875</v>
      </c>
      <c r="G116" s="43">
        <f>VLOOKUP("D6100N",Belimo!$A:$B,2,FALSE)</f>
        <v>276</v>
      </c>
      <c r="H116" s="24">
        <f t="shared" si="5"/>
        <v>1151</v>
      </c>
      <c r="I116" s="22">
        <f t="shared" si="3"/>
        <v>93207.98000000001</v>
      </c>
    </row>
    <row r="117" spans="1:9" x14ac:dyDescent="0.3">
      <c r="A117" s="291"/>
      <c r="B117" s="317"/>
      <c r="C117" s="42">
        <v>1200</v>
      </c>
      <c r="D117" s="47" t="s">
        <v>1064</v>
      </c>
      <c r="E117" s="25" t="s">
        <v>1065</v>
      </c>
      <c r="F117" s="43">
        <f>VLOOKUP(D117,Belimo!$A:$B,2,FALSE)</f>
        <v>977</v>
      </c>
      <c r="G117" s="43">
        <f>VLOOKUP("D6100N",Belimo!$A:$B,2,FALSE)</f>
        <v>276</v>
      </c>
      <c r="H117" s="24">
        <f t="shared" si="5"/>
        <v>1253</v>
      </c>
      <c r="I117" s="22">
        <f t="shared" si="3"/>
        <v>101467.94</v>
      </c>
    </row>
    <row r="118" spans="1:9" x14ac:dyDescent="0.3">
      <c r="A118" s="291"/>
      <c r="B118" s="317"/>
      <c r="C118" s="42">
        <v>1200</v>
      </c>
      <c r="D118" s="47" t="s">
        <v>1066</v>
      </c>
      <c r="E118" s="25" t="s">
        <v>474</v>
      </c>
      <c r="F118" s="43">
        <f>VLOOKUP(D118,Belimo!$A:$B,2,FALSE)</f>
        <v>820</v>
      </c>
      <c r="G118" s="43">
        <f>VLOOKUP("D6100N",Belimo!$A:$B,2,FALSE)</f>
        <v>276</v>
      </c>
      <c r="H118" s="24">
        <f t="shared" si="5"/>
        <v>1096</v>
      </c>
      <c r="I118" s="22">
        <f t="shared" si="3"/>
        <v>88754.08</v>
      </c>
    </row>
    <row r="119" spans="1:9" x14ac:dyDescent="0.3">
      <c r="A119" s="291"/>
      <c r="B119" s="317"/>
      <c r="C119" s="42">
        <v>1200</v>
      </c>
      <c r="D119" s="47" t="s">
        <v>1067</v>
      </c>
      <c r="E119" s="25" t="s">
        <v>475</v>
      </c>
      <c r="F119" s="43">
        <f>VLOOKUP(D119,Belimo!$A:$B,2,FALSE)</f>
        <v>1036</v>
      </c>
      <c r="G119" s="43">
        <f>VLOOKUP("D6100N",Belimo!$A:$B,2,FALSE)</f>
        <v>276</v>
      </c>
      <c r="H119" s="24">
        <f t="shared" si="5"/>
        <v>1312</v>
      </c>
      <c r="I119" s="22">
        <f t="shared" si="3"/>
        <v>106245.76000000001</v>
      </c>
    </row>
    <row r="120" spans="1:9" ht="16.5" x14ac:dyDescent="0.3">
      <c r="A120" s="291"/>
      <c r="B120" s="317"/>
      <c r="C120" s="42">
        <v>1200</v>
      </c>
      <c r="D120" s="51" t="s">
        <v>1272</v>
      </c>
      <c r="E120" s="25" t="s">
        <v>2301</v>
      </c>
      <c r="F120" s="43">
        <f>VLOOKUP(D120,Belimo!$A:$B,2,FALSE)</f>
        <v>1459</v>
      </c>
      <c r="G120" s="43">
        <f>VLOOKUP("D6100N",Belimo!$A:$B,2,FALSE)</f>
        <v>276</v>
      </c>
      <c r="H120" s="24">
        <f t="shared" si="5"/>
        <v>1735</v>
      </c>
      <c r="I120" s="22">
        <f t="shared" si="3"/>
        <v>140500.30000000002</v>
      </c>
    </row>
    <row r="121" spans="1:9" ht="16.5" x14ac:dyDescent="0.3">
      <c r="A121" s="459"/>
      <c r="B121" s="423"/>
      <c r="C121" s="42">
        <v>1200</v>
      </c>
      <c r="D121" s="51" t="s">
        <v>1273</v>
      </c>
      <c r="E121" s="25" t="s">
        <v>2302</v>
      </c>
      <c r="F121" s="43">
        <f>VLOOKUP(D121,Belimo!$A:$B,2,FALSE)</f>
        <v>1782</v>
      </c>
      <c r="G121" s="43">
        <f>VLOOKUP("D6100N",Belimo!$A:$B,2,FALSE)</f>
        <v>276</v>
      </c>
      <c r="H121" s="24">
        <f t="shared" si="5"/>
        <v>2058</v>
      </c>
      <c r="I121" s="22">
        <f t="shared" si="3"/>
        <v>166656.84</v>
      </c>
    </row>
    <row r="122" spans="1:9" ht="31.5" x14ac:dyDescent="0.3">
      <c r="A122" s="459"/>
      <c r="B122" s="423"/>
      <c r="C122" s="42">
        <v>1200</v>
      </c>
      <c r="D122" s="108" t="s">
        <v>1275</v>
      </c>
      <c r="E122" s="111" t="s">
        <v>2303</v>
      </c>
      <c r="F122" s="43">
        <f>VLOOKUP(D122,Belimo!$A:$B,2,FALSE)</f>
        <v>2821</v>
      </c>
      <c r="G122" s="43">
        <f>VLOOKUP("D6100N",Belimo!$A:$B,2,FALSE)</f>
        <v>276</v>
      </c>
      <c r="H122" s="24">
        <f t="shared" si="5"/>
        <v>3097</v>
      </c>
      <c r="I122" s="22">
        <f t="shared" si="3"/>
        <v>250795.06000000003</v>
      </c>
    </row>
    <row r="123" spans="1:9" hidden="1" x14ac:dyDescent="0.3">
      <c r="A123" s="459"/>
      <c r="B123" s="423"/>
      <c r="C123" s="35">
        <v>1200</v>
      </c>
      <c r="D123" s="51" t="s">
        <v>1068</v>
      </c>
      <c r="E123" s="25" t="s">
        <v>1069</v>
      </c>
      <c r="F123" s="43">
        <f>VLOOKUP(D123,Belimo!$A:$B,2,FALSE)</f>
        <v>1321</v>
      </c>
      <c r="G123" s="43">
        <f>VLOOKUP("D6100N",Belimo!$A:$B,2,FALSE)</f>
        <v>276</v>
      </c>
      <c r="H123" s="24">
        <f t="shared" si="5"/>
        <v>1597</v>
      </c>
      <c r="I123" s="22">
        <f t="shared" si="3"/>
        <v>129325.06000000001</v>
      </c>
    </row>
    <row r="124" spans="1:9" hidden="1" x14ac:dyDescent="0.3">
      <c r="A124" s="459"/>
      <c r="B124" s="423"/>
      <c r="C124" s="35">
        <v>1200</v>
      </c>
      <c r="D124" s="51" t="s">
        <v>410</v>
      </c>
      <c r="E124" s="25" t="s">
        <v>411</v>
      </c>
      <c r="F124" s="43">
        <f>VLOOKUP(D124,Belimo!$A:$B,2,FALSE)</f>
        <v>824</v>
      </c>
      <c r="G124" s="43">
        <f>VLOOKUP("D6100N",Belimo!$A:$B,2,FALSE)</f>
        <v>276</v>
      </c>
      <c r="H124" s="24">
        <f t="shared" si="5"/>
        <v>1100</v>
      </c>
      <c r="I124" s="22">
        <f t="shared" si="3"/>
        <v>89078</v>
      </c>
    </row>
    <row r="125" spans="1:9" hidden="1" x14ac:dyDescent="0.3">
      <c r="A125" s="459"/>
      <c r="B125" s="423"/>
      <c r="C125" s="35">
        <v>1200</v>
      </c>
      <c r="D125" s="51" t="s">
        <v>412</v>
      </c>
      <c r="E125" s="25" t="s">
        <v>413</v>
      </c>
      <c r="F125" s="43">
        <f>VLOOKUP(D125,Belimo!$A:$B,2,FALSE)</f>
        <v>824</v>
      </c>
      <c r="G125" s="43">
        <f>VLOOKUP("D6100N",Belimo!$A:$B,2,FALSE)</f>
        <v>276</v>
      </c>
      <c r="H125" s="24">
        <f t="shared" si="5"/>
        <v>1100</v>
      </c>
      <c r="I125" s="22">
        <f t="shared" si="3"/>
        <v>89078</v>
      </c>
    </row>
    <row r="126" spans="1:9" x14ac:dyDescent="0.3">
      <c r="A126" s="41" t="s">
        <v>120</v>
      </c>
      <c r="B126" s="42">
        <v>580</v>
      </c>
      <c r="C126" s="42">
        <v>1200</v>
      </c>
      <c r="D126" s="36" t="s">
        <v>124</v>
      </c>
      <c r="E126" s="23" t="s">
        <v>210</v>
      </c>
      <c r="F126" s="43">
        <f>VLOOKUP(D126,Belimo!$A:$B,2,FALSE)</f>
        <v>29</v>
      </c>
      <c r="G126" s="43">
        <f>VLOOKUP("D6100N",Belimo!$A:$B,2,FALSE)</f>
        <v>276</v>
      </c>
      <c r="H126" s="24">
        <f t="shared" si="5"/>
        <v>305</v>
      </c>
      <c r="I126" s="22">
        <f t="shared" si="3"/>
        <v>24698.9</v>
      </c>
    </row>
    <row r="127" spans="1:9" ht="15.75" x14ac:dyDescent="0.3">
      <c r="A127" s="412" t="s">
        <v>703</v>
      </c>
      <c r="B127" s="413"/>
      <c r="C127" s="413"/>
      <c r="D127" s="413"/>
      <c r="E127" s="413"/>
      <c r="F127" s="413"/>
      <c r="G127" s="413"/>
      <c r="H127" s="413"/>
      <c r="I127" s="414"/>
    </row>
    <row r="128" spans="1:9" x14ac:dyDescent="0.3">
      <c r="A128" s="487" t="s">
        <v>121</v>
      </c>
      <c r="B128" s="317">
        <v>820</v>
      </c>
      <c r="C128" s="42">
        <v>1200</v>
      </c>
      <c r="D128" s="47" t="s">
        <v>1070</v>
      </c>
      <c r="E128" s="25" t="s">
        <v>1059</v>
      </c>
      <c r="F128" s="43">
        <f>VLOOKUP(D128,Belimo!$A:$B,2,FALSE)</f>
        <v>747</v>
      </c>
      <c r="G128" s="43">
        <f>VLOOKUP("D6125N",Belimo!$A:$B,2,FALSE)</f>
        <v>312</v>
      </c>
      <c r="H128" s="24">
        <f t="shared" si="5"/>
        <v>1059</v>
      </c>
      <c r="I128" s="22">
        <f t="shared" si="3"/>
        <v>85757.82</v>
      </c>
    </row>
    <row r="129" spans="1:9" x14ac:dyDescent="0.3">
      <c r="A129" s="429"/>
      <c r="B129" s="317"/>
      <c r="C129" s="42">
        <v>1200</v>
      </c>
      <c r="D129" s="47" t="s">
        <v>1071</v>
      </c>
      <c r="E129" s="25" t="s">
        <v>1061</v>
      </c>
      <c r="F129" s="43">
        <f>VLOOKUP(D129,Belimo!$A:$B,2,FALSE)</f>
        <v>747</v>
      </c>
      <c r="G129" s="43">
        <f>VLOOKUP("D6125N",Belimo!$A:$B,2,FALSE)</f>
        <v>312</v>
      </c>
      <c r="H129" s="24">
        <f t="shared" si="5"/>
        <v>1059</v>
      </c>
      <c r="I129" s="22">
        <f t="shared" si="3"/>
        <v>85757.82</v>
      </c>
    </row>
    <row r="130" spans="1:9" x14ac:dyDescent="0.3">
      <c r="A130" s="429"/>
      <c r="B130" s="317"/>
      <c r="C130" s="42">
        <v>1200</v>
      </c>
      <c r="D130" s="47" t="s">
        <v>1072</v>
      </c>
      <c r="E130" s="25" t="s">
        <v>1063</v>
      </c>
      <c r="F130" s="43">
        <f>VLOOKUP(D130,Belimo!$A:$B,2,FALSE)</f>
        <v>884</v>
      </c>
      <c r="G130" s="43">
        <f>VLOOKUP("D6125N",Belimo!$A:$B,2,FALSE)</f>
        <v>312</v>
      </c>
      <c r="H130" s="24">
        <f t="shared" si="5"/>
        <v>1196</v>
      </c>
      <c r="I130" s="22">
        <f t="shared" si="3"/>
        <v>96852.08</v>
      </c>
    </row>
    <row r="131" spans="1:9" x14ac:dyDescent="0.3">
      <c r="A131" s="429"/>
      <c r="B131" s="317"/>
      <c r="C131" s="42">
        <v>1200</v>
      </c>
      <c r="D131" s="47" t="s">
        <v>1073</v>
      </c>
      <c r="E131" s="25" t="s">
        <v>1065</v>
      </c>
      <c r="F131" s="43">
        <f>VLOOKUP(D131,Belimo!$A:$B,2,FALSE)</f>
        <v>989</v>
      </c>
      <c r="G131" s="43">
        <f>VLOOKUP("D6125N",Belimo!$A:$B,2,FALSE)</f>
        <v>312</v>
      </c>
      <c r="H131" s="24">
        <f t="shared" si="5"/>
        <v>1301</v>
      </c>
      <c r="I131" s="22">
        <f t="shared" si="3"/>
        <v>105354.98000000001</v>
      </c>
    </row>
    <row r="132" spans="1:9" x14ac:dyDescent="0.3">
      <c r="A132" s="429"/>
      <c r="B132" s="317"/>
      <c r="C132" s="42">
        <v>1200</v>
      </c>
      <c r="D132" s="47" t="s">
        <v>1074</v>
      </c>
      <c r="E132" s="25" t="s">
        <v>474</v>
      </c>
      <c r="F132" s="43">
        <f>VLOOKUP(D132,Belimo!$A:$B,2,FALSE)</f>
        <v>829</v>
      </c>
      <c r="G132" s="43">
        <f>VLOOKUP("D6125N",Belimo!$A:$B,2,FALSE)</f>
        <v>312</v>
      </c>
      <c r="H132" s="24">
        <f t="shared" si="5"/>
        <v>1141</v>
      </c>
      <c r="I132" s="22">
        <f t="shared" si="3"/>
        <v>92398.180000000008</v>
      </c>
    </row>
    <row r="133" spans="1:9" x14ac:dyDescent="0.3">
      <c r="A133" s="429"/>
      <c r="B133" s="317"/>
      <c r="C133" s="42">
        <v>1200</v>
      </c>
      <c r="D133" s="47" t="s">
        <v>1075</v>
      </c>
      <c r="E133" s="25" t="s">
        <v>475</v>
      </c>
      <c r="F133" s="43">
        <f>VLOOKUP(D133,Belimo!$A:$B,2,FALSE)</f>
        <v>1050</v>
      </c>
      <c r="G133" s="43">
        <f>VLOOKUP("D6125N",Belimo!$A:$B,2,FALSE)</f>
        <v>312</v>
      </c>
      <c r="H133" s="24">
        <f t="shared" si="5"/>
        <v>1362</v>
      </c>
      <c r="I133" s="22">
        <f t="shared" si="3"/>
        <v>110294.76000000001</v>
      </c>
    </row>
    <row r="134" spans="1:9" ht="16.5" x14ac:dyDescent="0.3">
      <c r="A134" s="429"/>
      <c r="B134" s="317"/>
      <c r="C134" s="42">
        <v>1200</v>
      </c>
      <c r="D134" s="176" t="s">
        <v>1272</v>
      </c>
      <c r="E134" s="177" t="s">
        <v>2301</v>
      </c>
      <c r="F134" s="43">
        <f>VLOOKUP(D134,Belimo!$A:$B,2,FALSE)</f>
        <v>1459</v>
      </c>
      <c r="G134" s="43">
        <f>VLOOKUP("D6125N",Belimo!$A:$B,2,FALSE)</f>
        <v>312</v>
      </c>
      <c r="H134" s="24">
        <f t="shared" si="5"/>
        <v>1771</v>
      </c>
      <c r="I134" s="22">
        <f t="shared" ref="I134:I199" si="6">$H$7*H134</f>
        <v>143415.58000000002</v>
      </c>
    </row>
    <row r="135" spans="1:9" ht="16.5" x14ac:dyDescent="0.3">
      <c r="A135" s="429"/>
      <c r="B135" s="317"/>
      <c r="C135" s="42">
        <v>1200</v>
      </c>
      <c r="D135" s="176" t="s">
        <v>1273</v>
      </c>
      <c r="E135" s="177" t="s">
        <v>2302</v>
      </c>
      <c r="F135" s="43">
        <f>VLOOKUP(D135,Belimo!$A:$B,2,FALSE)</f>
        <v>1782</v>
      </c>
      <c r="G135" s="43">
        <f>VLOOKUP("D6125N",Belimo!$A:$B,2,FALSE)</f>
        <v>312</v>
      </c>
      <c r="H135" s="24">
        <f t="shared" si="5"/>
        <v>2094</v>
      </c>
      <c r="I135" s="22">
        <f t="shared" si="6"/>
        <v>169572.12</v>
      </c>
    </row>
    <row r="136" spans="1:9" ht="31.5" x14ac:dyDescent="0.3">
      <c r="A136" s="429"/>
      <c r="B136" s="423"/>
      <c r="C136" s="42">
        <v>1200</v>
      </c>
      <c r="D136" s="170" t="s">
        <v>1275</v>
      </c>
      <c r="E136" s="169" t="s">
        <v>2303</v>
      </c>
      <c r="F136" s="43">
        <f>VLOOKUP(D136,Belimo!$A:$B,2,FALSE)</f>
        <v>2821</v>
      </c>
      <c r="G136" s="43">
        <f>VLOOKUP("D6125N",Belimo!$A:$B,2,FALSE)</f>
        <v>312</v>
      </c>
      <c r="H136" s="24">
        <f t="shared" si="5"/>
        <v>3133</v>
      </c>
      <c r="I136" s="22">
        <f t="shared" si="6"/>
        <v>253710.34000000003</v>
      </c>
    </row>
    <row r="137" spans="1:9" x14ac:dyDescent="0.3">
      <c r="A137" s="430"/>
      <c r="B137" s="42">
        <v>820</v>
      </c>
      <c r="C137" s="42">
        <v>1200</v>
      </c>
      <c r="D137" s="36" t="s">
        <v>1093</v>
      </c>
      <c r="E137" s="23" t="s">
        <v>1069</v>
      </c>
      <c r="F137" s="43">
        <f>VLOOKUP(D137,Belimo!$A:$B,2,FALSE)</f>
        <v>1330</v>
      </c>
      <c r="G137" s="43">
        <f>VLOOKUP("D6125N",Belimo!$A:$B,2,FALSE)</f>
        <v>312</v>
      </c>
      <c r="H137" s="24">
        <f t="shared" si="5"/>
        <v>1642</v>
      </c>
      <c r="I137" s="22">
        <f t="shared" si="6"/>
        <v>132969.16</v>
      </c>
    </row>
    <row r="138" spans="1:9" x14ac:dyDescent="0.3">
      <c r="A138" s="487" t="s">
        <v>121</v>
      </c>
      <c r="B138" s="107"/>
      <c r="C138" s="107"/>
      <c r="D138" s="110" t="s">
        <v>125</v>
      </c>
      <c r="E138" s="112" t="s">
        <v>1243</v>
      </c>
      <c r="F138" s="43">
        <f>VLOOKUP(D138,Belimo!$A:$B,2,FALSE)</f>
        <v>47</v>
      </c>
      <c r="G138" s="43">
        <f>VLOOKUP("D6125N",Belimo!$A:$B,2,FALSE)</f>
        <v>312</v>
      </c>
      <c r="H138" s="24">
        <f t="shared" si="5"/>
        <v>359</v>
      </c>
      <c r="I138" s="22">
        <f t="shared" si="6"/>
        <v>29071.82</v>
      </c>
    </row>
    <row r="139" spans="1:9" x14ac:dyDescent="0.3">
      <c r="A139" s="430"/>
      <c r="B139" s="42">
        <v>820</v>
      </c>
      <c r="C139" s="42">
        <v>1200</v>
      </c>
      <c r="D139" s="36" t="s">
        <v>476</v>
      </c>
      <c r="E139" s="23" t="s">
        <v>211</v>
      </c>
      <c r="F139" s="43">
        <f>VLOOKUP(D139,Belimo!$A:$B,2,FALSE)</f>
        <v>112</v>
      </c>
      <c r="G139" s="43">
        <f>VLOOKUP("D6125N",Belimo!$A:$B,2,FALSE)</f>
        <v>312</v>
      </c>
      <c r="H139" s="24">
        <f t="shared" si="5"/>
        <v>424</v>
      </c>
      <c r="I139" s="22">
        <f t="shared" si="6"/>
        <v>34335.520000000004</v>
      </c>
    </row>
    <row r="140" spans="1:9" ht="15.75" x14ac:dyDescent="0.3">
      <c r="A140" s="412" t="s">
        <v>704</v>
      </c>
      <c r="B140" s="413"/>
      <c r="C140" s="413"/>
      <c r="D140" s="413"/>
      <c r="E140" s="413"/>
      <c r="F140" s="413"/>
      <c r="G140" s="413"/>
      <c r="H140" s="413"/>
      <c r="I140" s="414"/>
    </row>
    <row r="141" spans="1:9" hidden="1" x14ac:dyDescent="0.3">
      <c r="A141" s="291" t="s">
        <v>122</v>
      </c>
      <c r="B141" s="317">
        <v>1600</v>
      </c>
      <c r="C141" s="42">
        <v>1200</v>
      </c>
      <c r="D141" s="47" t="s">
        <v>1070</v>
      </c>
      <c r="E141" s="25" t="s">
        <v>1059</v>
      </c>
      <c r="F141" s="153">
        <v>273</v>
      </c>
      <c r="G141" s="153">
        <v>630</v>
      </c>
      <c r="H141" s="24">
        <f t="shared" ref="H141:H142" si="7">F141+G141</f>
        <v>903</v>
      </c>
      <c r="I141" s="22">
        <f t="shared" si="6"/>
        <v>73124.94</v>
      </c>
    </row>
    <row r="142" spans="1:9" hidden="1" x14ac:dyDescent="0.3">
      <c r="A142" s="291"/>
      <c r="B142" s="317"/>
      <c r="C142" s="42">
        <v>1200</v>
      </c>
      <c r="D142" s="47" t="s">
        <v>1071</v>
      </c>
      <c r="E142" s="25" t="s">
        <v>1061</v>
      </c>
      <c r="F142" s="153">
        <v>273</v>
      </c>
      <c r="G142" s="153">
        <v>630</v>
      </c>
      <c r="H142" s="24">
        <f t="shared" si="7"/>
        <v>903</v>
      </c>
      <c r="I142" s="22">
        <f t="shared" si="6"/>
        <v>73124.94</v>
      </c>
    </row>
    <row r="143" spans="1:9" hidden="1" x14ac:dyDescent="0.3">
      <c r="A143" s="291"/>
      <c r="B143" s="317"/>
      <c r="C143" s="42">
        <v>1200</v>
      </c>
      <c r="D143" s="47" t="s">
        <v>1072</v>
      </c>
      <c r="E143" s="25" t="s">
        <v>1063</v>
      </c>
      <c r="F143" s="153">
        <v>273</v>
      </c>
      <c r="G143" s="153">
        <v>787</v>
      </c>
      <c r="H143" s="24">
        <f>F143+G143</f>
        <v>1060</v>
      </c>
      <c r="I143" s="22">
        <f t="shared" si="6"/>
        <v>85838.8</v>
      </c>
    </row>
    <row r="144" spans="1:9" hidden="1" x14ac:dyDescent="0.3">
      <c r="A144" s="291"/>
      <c r="B144" s="317"/>
      <c r="C144" s="42">
        <v>1200</v>
      </c>
      <c r="D144" s="47" t="s">
        <v>1073</v>
      </c>
      <c r="E144" s="25" t="s">
        <v>1065</v>
      </c>
      <c r="F144" s="153">
        <v>273</v>
      </c>
      <c r="G144" s="153">
        <v>841</v>
      </c>
      <c r="H144" s="24"/>
      <c r="I144" s="22">
        <f t="shared" si="6"/>
        <v>0</v>
      </c>
    </row>
    <row r="145" spans="1:9" hidden="1" x14ac:dyDescent="0.3">
      <c r="A145" s="291"/>
      <c r="B145" s="317"/>
      <c r="C145" s="42">
        <v>1200</v>
      </c>
      <c r="D145" s="47" t="s">
        <v>1074</v>
      </c>
      <c r="E145" s="25" t="s">
        <v>474</v>
      </c>
      <c r="F145" s="153">
        <v>273</v>
      </c>
      <c r="G145" s="153">
        <v>698</v>
      </c>
      <c r="H145" s="24">
        <f>F145+G145</f>
        <v>971</v>
      </c>
      <c r="I145" s="22">
        <f t="shared" si="6"/>
        <v>78631.58</v>
      </c>
    </row>
    <row r="146" spans="1:9" hidden="1" x14ac:dyDescent="0.3">
      <c r="A146" s="291"/>
      <c r="B146" s="317"/>
      <c r="C146" s="42">
        <v>1200</v>
      </c>
      <c r="D146" s="47" t="s">
        <v>1075</v>
      </c>
      <c r="E146" s="25" t="s">
        <v>475</v>
      </c>
      <c r="F146" s="153">
        <v>273</v>
      </c>
      <c r="G146" s="153">
        <f>G133</f>
        <v>312</v>
      </c>
      <c r="H146" s="24">
        <f>F146+G146</f>
        <v>585</v>
      </c>
      <c r="I146" s="22">
        <f t="shared" si="6"/>
        <v>47373.3</v>
      </c>
    </row>
    <row r="147" spans="1:9" ht="16.5" x14ac:dyDescent="0.3">
      <c r="A147" s="291"/>
      <c r="B147" s="317"/>
      <c r="C147" s="42">
        <v>1200</v>
      </c>
      <c r="D147" s="176" t="s">
        <v>1272</v>
      </c>
      <c r="E147" s="177" t="s">
        <v>2301</v>
      </c>
      <c r="F147" s="43">
        <f>VLOOKUP(D147,Belimo!$A:$B,2,FALSE)</f>
        <v>1459</v>
      </c>
      <c r="G147" s="43">
        <f>VLOOKUP("D6150N",Belimo!$A:$B,2,FALSE)</f>
        <v>342</v>
      </c>
      <c r="H147" s="24">
        <f t="shared" ref="H147:H172" si="8">F147+G147</f>
        <v>1801</v>
      </c>
      <c r="I147" s="22">
        <f t="shared" si="6"/>
        <v>145844.98000000001</v>
      </c>
    </row>
    <row r="148" spans="1:9" ht="16.5" x14ac:dyDescent="0.3">
      <c r="A148" s="291"/>
      <c r="B148" s="317"/>
      <c r="C148" s="107">
        <v>1200</v>
      </c>
      <c r="D148" s="176" t="s">
        <v>1273</v>
      </c>
      <c r="E148" s="177" t="s">
        <v>2302</v>
      </c>
      <c r="F148" s="43">
        <f>VLOOKUP(D148,Belimo!$A:$B,2,FALSE)</f>
        <v>1782</v>
      </c>
      <c r="G148" s="43">
        <f>VLOOKUP("D6150N",Belimo!$A:$B,2,FALSE)</f>
        <v>342</v>
      </c>
      <c r="H148" s="24">
        <f t="shared" si="8"/>
        <v>2124</v>
      </c>
      <c r="I148" s="22">
        <f t="shared" ref="I148" si="9">$H$7*H148</f>
        <v>172001.52000000002</v>
      </c>
    </row>
    <row r="149" spans="1:9" ht="31.5" x14ac:dyDescent="0.3">
      <c r="A149" s="433"/>
      <c r="B149" s="433"/>
      <c r="C149" s="42">
        <v>1200</v>
      </c>
      <c r="D149" s="170" t="s">
        <v>1275</v>
      </c>
      <c r="E149" s="169" t="s">
        <v>2303</v>
      </c>
      <c r="F149" s="43">
        <f>VLOOKUP(D149,Belimo!$A:$B,2,FALSE)</f>
        <v>2821</v>
      </c>
      <c r="G149" s="43">
        <f>VLOOKUP("D6150N",Belimo!$A:$B,2,FALSE)</f>
        <v>342</v>
      </c>
      <c r="H149" s="24">
        <f t="shared" si="8"/>
        <v>3163</v>
      </c>
      <c r="I149" s="22">
        <f t="shared" si="6"/>
        <v>256139.74000000002</v>
      </c>
    </row>
    <row r="150" spans="1:9" x14ac:dyDescent="0.3">
      <c r="A150" s="41" t="s">
        <v>122</v>
      </c>
      <c r="B150" s="42">
        <v>1600</v>
      </c>
      <c r="C150" s="42">
        <v>1200</v>
      </c>
      <c r="D150" s="36" t="s">
        <v>125</v>
      </c>
      <c r="E150" s="152" t="s">
        <v>1243</v>
      </c>
      <c r="F150" s="43">
        <f>VLOOKUP(D150,Belimo!$A:$B,2,FALSE)</f>
        <v>47</v>
      </c>
      <c r="G150" s="43">
        <f>VLOOKUP("D6150N",Belimo!$A:$B,2,FALSE)</f>
        <v>342</v>
      </c>
      <c r="H150" s="24">
        <f t="shared" si="8"/>
        <v>389</v>
      </c>
      <c r="I150" s="22">
        <f t="shared" si="6"/>
        <v>31501.22</v>
      </c>
    </row>
    <row r="151" spans="1:9" x14ac:dyDescent="0.3">
      <c r="A151" s="41" t="s">
        <v>122</v>
      </c>
      <c r="B151" s="42">
        <v>1600</v>
      </c>
      <c r="C151" s="42">
        <v>1200</v>
      </c>
      <c r="D151" s="36" t="s">
        <v>476</v>
      </c>
      <c r="E151" s="152" t="s">
        <v>211</v>
      </c>
      <c r="F151" s="43">
        <f>VLOOKUP(D151,Belimo!$A:$B,2,FALSE)</f>
        <v>112</v>
      </c>
      <c r="G151" s="43">
        <f>VLOOKUP("D6150N",Belimo!$A:$B,2,FALSE)</f>
        <v>342</v>
      </c>
      <c r="H151" s="24">
        <f t="shared" si="8"/>
        <v>454</v>
      </c>
      <c r="I151" s="22">
        <f t="shared" si="6"/>
        <v>36764.92</v>
      </c>
    </row>
    <row r="152" spans="1:9" ht="15.75" x14ac:dyDescent="0.3">
      <c r="A152" s="412" t="s">
        <v>773</v>
      </c>
      <c r="B152" s="413"/>
      <c r="C152" s="413"/>
      <c r="D152" s="413"/>
      <c r="E152" s="413"/>
      <c r="F152" s="413"/>
      <c r="G152" s="413"/>
      <c r="H152" s="413"/>
      <c r="I152" s="414"/>
    </row>
    <row r="153" spans="1:9" ht="16.5" x14ac:dyDescent="0.3">
      <c r="A153" s="291" t="s">
        <v>1558</v>
      </c>
      <c r="B153" s="317">
        <v>2900</v>
      </c>
      <c r="C153" s="42">
        <v>1400</v>
      </c>
      <c r="D153" s="176" t="s">
        <v>1272</v>
      </c>
      <c r="E153" s="177" t="s">
        <v>2301</v>
      </c>
      <c r="F153" s="43">
        <f>VLOOKUP(D153,Belimo!$A:$B,2,FALSE)</f>
        <v>1459</v>
      </c>
      <c r="G153" s="43">
        <f>VLOOKUP("D6200W",Belimo!$A:$B,2,FALSE)</f>
        <v>699</v>
      </c>
      <c r="H153" s="24">
        <f t="shared" si="8"/>
        <v>2158</v>
      </c>
      <c r="I153" s="22">
        <f t="shared" si="6"/>
        <v>174754.84</v>
      </c>
    </row>
    <row r="154" spans="1:9" ht="16.5" x14ac:dyDescent="0.3">
      <c r="A154" s="291"/>
      <c r="B154" s="317"/>
      <c r="C154" s="107">
        <v>1400</v>
      </c>
      <c r="D154" s="176" t="s">
        <v>1273</v>
      </c>
      <c r="E154" s="177" t="s">
        <v>2302</v>
      </c>
      <c r="F154" s="43">
        <f>VLOOKUP(D154,Belimo!$A:$B,2,FALSE)</f>
        <v>1782</v>
      </c>
      <c r="G154" s="43">
        <f>VLOOKUP("D6200W",Belimo!$A:$B,2,FALSE)</f>
        <v>699</v>
      </c>
      <c r="H154" s="24">
        <f t="shared" si="8"/>
        <v>2481</v>
      </c>
      <c r="I154" s="22">
        <f t="shared" ref="I154" si="10">$H$7*H154</f>
        <v>200911.38</v>
      </c>
    </row>
    <row r="155" spans="1:9" ht="31.5" x14ac:dyDescent="0.3">
      <c r="A155" s="459"/>
      <c r="B155" s="423"/>
      <c r="C155" s="42">
        <v>1400</v>
      </c>
      <c r="D155" s="170" t="s">
        <v>1275</v>
      </c>
      <c r="E155" s="169" t="s">
        <v>2303</v>
      </c>
      <c r="F155" s="43">
        <f>VLOOKUP(D155,Belimo!$A:$B,2,FALSE)</f>
        <v>2821</v>
      </c>
      <c r="G155" s="43">
        <f>VLOOKUP("D6200W",Belimo!$A:$B,2,FALSE)</f>
        <v>699</v>
      </c>
      <c r="H155" s="24">
        <f t="shared" si="8"/>
        <v>3520</v>
      </c>
      <c r="I155" s="22">
        <f t="shared" si="6"/>
        <v>285049.60000000003</v>
      </c>
    </row>
    <row r="156" spans="1:9" x14ac:dyDescent="0.3">
      <c r="A156" s="41" t="s">
        <v>1558</v>
      </c>
      <c r="B156" s="42">
        <v>2900</v>
      </c>
      <c r="C156" s="42">
        <v>1400</v>
      </c>
      <c r="D156" s="36" t="s">
        <v>127</v>
      </c>
      <c r="E156" s="23" t="s">
        <v>211</v>
      </c>
      <c r="F156" s="43" t="s">
        <v>1333</v>
      </c>
      <c r="G156" s="43">
        <f>VLOOKUP("D6200W",Belimo!$A:$B,2,FALSE)</f>
        <v>699</v>
      </c>
      <c r="H156" s="171" t="s">
        <v>1333</v>
      </c>
      <c r="I156" s="22" t="s">
        <v>1333</v>
      </c>
    </row>
    <row r="157" spans="1:9" ht="15.75" x14ac:dyDescent="0.3">
      <c r="A157" s="412" t="s">
        <v>774</v>
      </c>
      <c r="B157" s="413"/>
      <c r="C157" s="413"/>
      <c r="D157" s="413"/>
      <c r="E157" s="413"/>
      <c r="F157" s="413"/>
      <c r="G157" s="413"/>
      <c r="H157" s="413"/>
      <c r="I157" s="414"/>
    </row>
    <row r="158" spans="1:9" ht="16.5" x14ac:dyDescent="0.3">
      <c r="A158" s="291" t="s">
        <v>1559</v>
      </c>
      <c r="B158" s="317">
        <v>4400</v>
      </c>
      <c r="C158" s="42">
        <v>1400</v>
      </c>
      <c r="D158" s="176" t="s">
        <v>1272</v>
      </c>
      <c r="E158" s="177" t="s">
        <v>2301</v>
      </c>
      <c r="F158" s="43">
        <f>VLOOKUP(D158,Belimo!$A:$B,2,FALSE)</f>
        <v>1459</v>
      </c>
      <c r="G158" s="43">
        <f>VLOOKUP("D6250W",Belimo!$A:$B,2,FALSE)</f>
        <v>1137</v>
      </c>
      <c r="H158" s="24">
        <f t="shared" si="8"/>
        <v>2596</v>
      </c>
      <c r="I158" s="22">
        <f t="shared" si="6"/>
        <v>210224.08000000002</v>
      </c>
    </row>
    <row r="159" spans="1:9" ht="16.5" x14ac:dyDescent="0.3">
      <c r="A159" s="291"/>
      <c r="B159" s="317"/>
      <c r="C159" s="107">
        <v>1400</v>
      </c>
      <c r="D159" s="176" t="s">
        <v>1273</v>
      </c>
      <c r="E159" s="177" t="s">
        <v>2302</v>
      </c>
      <c r="F159" s="43">
        <f>VLOOKUP(D159,Belimo!$A:$B,2,FALSE)</f>
        <v>1782</v>
      </c>
      <c r="G159" s="43">
        <f>VLOOKUP("D6250W",Belimo!$A:$B,2,FALSE)</f>
        <v>1137</v>
      </c>
      <c r="H159" s="24">
        <f t="shared" si="8"/>
        <v>2919</v>
      </c>
      <c r="I159" s="22">
        <f t="shared" ref="I159" si="11">$H$7*H159</f>
        <v>236380.62000000002</v>
      </c>
    </row>
    <row r="160" spans="1:9" ht="31.5" x14ac:dyDescent="0.3">
      <c r="A160" s="459"/>
      <c r="B160" s="423"/>
      <c r="C160" s="42">
        <v>1400</v>
      </c>
      <c r="D160" s="170" t="s">
        <v>1275</v>
      </c>
      <c r="E160" s="169" t="s">
        <v>2303</v>
      </c>
      <c r="F160" s="43">
        <f>VLOOKUP(D160,Belimo!$A:$B,2,FALSE)</f>
        <v>2821</v>
      </c>
      <c r="G160" s="43">
        <f>VLOOKUP("D6250W",Belimo!$A:$B,2,FALSE)</f>
        <v>1137</v>
      </c>
      <c r="H160" s="24">
        <f t="shared" si="8"/>
        <v>3958</v>
      </c>
      <c r="I160" s="22">
        <f t="shared" si="6"/>
        <v>320518.84000000003</v>
      </c>
    </row>
    <row r="161" spans="1:9" x14ac:dyDescent="0.3">
      <c r="A161" s="41" t="s">
        <v>1559</v>
      </c>
      <c r="B161" s="42">
        <v>4400</v>
      </c>
      <c r="C161" s="42">
        <v>1400</v>
      </c>
      <c r="D161" s="36" t="s">
        <v>128</v>
      </c>
      <c r="E161" s="23" t="s">
        <v>211</v>
      </c>
      <c r="F161" s="43" t="s">
        <v>1333</v>
      </c>
      <c r="G161" s="43">
        <f>VLOOKUP("D6250W",Belimo!$A:$B,2,FALSE)</f>
        <v>1137</v>
      </c>
      <c r="H161" s="171" t="s">
        <v>1333</v>
      </c>
      <c r="I161" s="22" t="s">
        <v>1333</v>
      </c>
    </row>
    <row r="162" spans="1:9" ht="15.75" x14ac:dyDescent="0.3">
      <c r="A162" s="412" t="s">
        <v>775</v>
      </c>
      <c r="B162" s="413"/>
      <c r="C162" s="413"/>
      <c r="D162" s="413"/>
      <c r="E162" s="413"/>
      <c r="F162" s="413"/>
      <c r="G162" s="413"/>
      <c r="H162" s="413"/>
      <c r="I162" s="414"/>
    </row>
    <row r="163" spans="1:9" ht="16.5" x14ac:dyDescent="0.3">
      <c r="A163" s="291" t="s">
        <v>1560</v>
      </c>
      <c r="B163" s="317">
        <v>7300</v>
      </c>
      <c r="C163" s="42">
        <v>1400</v>
      </c>
      <c r="D163" s="176" t="s">
        <v>1272</v>
      </c>
      <c r="E163" s="177" t="s">
        <v>2301</v>
      </c>
      <c r="F163" s="43">
        <f>VLOOKUP(D163,Belimo!$A:$B,2,FALSE)</f>
        <v>1459</v>
      </c>
      <c r="G163" s="43">
        <f>VLOOKUP("D6300W",Belimo!$A:$B,2,FALSE)</f>
        <v>1573</v>
      </c>
      <c r="H163" s="24">
        <f t="shared" si="8"/>
        <v>3032</v>
      </c>
      <c r="I163" s="22">
        <f t="shared" si="6"/>
        <v>245531.36000000002</v>
      </c>
    </row>
    <row r="164" spans="1:9" ht="16.5" x14ac:dyDescent="0.3">
      <c r="A164" s="291"/>
      <c r="B164" s="317"/>
      <c r="C164" s="107">
        <v>1400</v>
      </c>
      <c r="D164" s="176" t="s">
        <v>1273</v>
      </c>
      <c r="E164" s="177" t="s">
        <v>2302</v>
      </c>
      <c r="F164" s="43">
        <f>VLOOKUP(D164,Belimo!$A:$B,2,FALSE)</f>
        <v>1782</v>
      </c>
      <c r="G164" s="43">
        <f>VLOOKUP("D6300W",Belimo!$A:$B,2,FALSE)</f>
        <v>1573</v>
      </c>
      <c r="H164" s="24">
        <f t="shared" si="8"/>
        <v>3355</v>
      </c>
      <c r="I164" s="22">
        <f t="shared" ref="I164" si="12">$H$7*H164</f>
        <v>271687.90000000002</v>
      </c>
    </row>
    <row r="165" spans="1:9" ht="31.5" x14ac:dyDescent="0.3">
      <c r="A165" s="291"/>
      <c r="B165" s="317"/>
      <c r="C165" s="42">
        <v>1400</v>
      </c>
      <c r="D165" s="170" t="s">
        <v>1275</v>
      </c>
      <c r="E165" s="169" t="s">
        <v>2303</v>
      </c>
      <c r="F165" s="43">
        <f>VLOOKUP(D165,Belimo!$A:$B,2,FALSE)</f>
        <v>2821</v>
      </c>
      <c r="G165" s="43">
        <f>VLOOKUP("D6300W",Belimo!$A:$B,2,FALSE)</f>
        <v>1573</v>
      </c>
      <c r="H165" s="24">
        <f t="shared" si="8"/>
        <v>4394</v>
      </c>
      <c r="I165" s="22">
        <f t="shared" si="6"/>
        <v>355826.12</v>
      </c>
    </row>
    <row r="166" spans="1:9" hidden="1" x14ac:dyDescent="0.3">
      <c r="A166" s="291"/>
      <c r="B166" s="317"/>
      <c r="C166" s="42">
        <v>1200</v>
      </c>
      <c r="D166" s="173" t="s">
        <v>128</v>
      </c>
      <c r="E166" s="174" t="s">
        <v>211</v>
      </c>
      <c r="F166" s="43" t="e">
        <f>VLOOKUP(D166,Belimo!$A:$B,2,FALSE)</f>
        <v>#N/A</v>
      </c>
      <c r="G166" s="43">
        <f>VLOOKUP("D6300W",Belimo!$A:$B,2,FALSE)</f>
        <v>1573</v>
      </c>
      <c r="H166" s="24" t="e">
        <f t="shared" si="8"/>
        <v>#N/A</v>
      </c>
      <c r="I166" s="22" t="e">
        <f t="shared" si="6"/>
        <v>#N/A</v>
      </c>
    </row>
    <row r="167" spans="1:9" hidden="1" x14ac:dyDescent="0.3">
      <c r="A167" s="459"/>
      <c r="B167" s="423"/>
      <c r="C167" s="42">
        <v>1200</v>
      </c>
      <c r="D167" s="51" t="s">
        <v>481</v>
      </c>
      <c r="E167" s="25" t="s">
        <v>1076</v>
      </c>
      <c r="F167" s="43">
        <f>VLOOKUP(D167,Belimo!$A:$B,2,FALSE)</f>
        <v>3142</v>
      </c>
      <c r="G167" s="43">
        <f>VLOOKUP("D6300W",Belimo!$A:$B,2,FALSE)</f>
        <v>1573</v>
      </c>
      <c r="H167" s="24">
        <f t="shared" si="8"/>
        <v>4715</v>
      </c>
      <c r="I167" s="22">
        <f t="shared" si="6"/>
        <v>381820.7</v>
      </c>
    </row>
    <row r="168" spans="1:9" x14ac:dyDescent="0.3">
      <c r="A168" s="41" t="s">
        <v>1560</v>
      </c>
      <c r="B168" s="42">
        <v>7300</v>
      </c>
      <c r="C168" s="42">
        <v>1400</v>
      </c>
      <c r="D168" s="36" t="s">
        <v>207</v>
      </c>
      <c r="E168" s="23" t="s">
        <v>211</v>
      </c>
      <c r="F168" s="43">
        <f>VLOOKUP(D168,Belimo!$A:$B,2,FALSE)</f>
        <v>246</v>
      </c>
      <c r="G168" s="43">
        <f>VLOOKUP("D6300W",Belimo!$A:$B,2,FALSE)</f>
        <v>1573</v>
      </c>
      <c r="H168" s="24">
        <f t="shared" si="8"/>
        <v>1819</v>
      </c>
      <c r="I168" s="22">
        <f t="shared" si="6"/>
        <v>147302.62</v>
      </c>
    </row>
    <row r="169" spans="1:9" ht="15.75" x14ac:dyDescent="0.3">
      <c r="A169" s="456" t="s">
        <v>212</v>
      </c>
      <c r="B169" s="457"/>
      <c r="C169" s="457"/>
      <c r="D169" s="457"/>
      <c r="E169" s="457"/>
      <c r="F169" s="457"/>
      <c r="G169" s="457"/>
      <c r="H169" s="457"/>
      <c r="I169" s="458"/>
    </row>
    <row r="170" spans="1:9" x14ac:dyDescent="0.3">
      <c r="A170" s="291" t="s">
        <v>123</v>
      </c>
      <c r="B170" s="317">
        <v>10900</v>
      </c>
      <c r="C170" s="35">
        <v>600</v>
      </c>
      <c r="D170" s="51" t="s">
        <v>486</v>
      </c>
      <c r="E170" s="25" t="s">
        <v>1077</v>
      </c>
      <c r="F170" s="43">
        <f>VLOOKUP(D170,Belimo!$A:$B,2,FALSE)</f>
        <v>4003</v>
      </c>
      <c r="G170" s="43">
        <f>VLOOKUP("D6350N",Belimo!$A:$B,2,FALSE)</f>
        <v>1733</v>
      </c>
      <c r="H170" s="24">
        <f t="shared" si="8"/>
        <v>5736</v>
      </c>
      <c r="I170" s="22">
        <f t="shared" si="6"/>
        <v>464501.28</v>
      </c>
    </row>
    <row r="171" spans="1:9" ht="16.5" x14ac:dyDescent="0.3">
      <c r="A171" s="459"/>
      <c r="B171" s="423"/>
      <c r="C171" s="35">
        <v>1200</v>
      </c>
      <c r="D171" s="51" t="s">
        <v>2281</v>
      </c>
      <c r="E171" s="25" t="s">
        <v>2304</v>
      </c>
      <c r="F171" s="43">
        <f>VLOOKUP(D171,Belimo!$A:$B,2,FALSE)</f>
        <v>4668</v>
      </c>
      <c r="G171" s="43">
        <f>VLOOKUP("D6350N",Belimo!$A:$B,2,FALSE)</f>
        <v>1733</v>
      </c>
      <c r="H171" s="24">
        <f t="shared" si="8"/>
        <v>6401</v>
      </c>
      <c r="I171" s="22">
        <f t="shared" si="6"/>
        <v>518352.98000000004</v>
      </c>
    </row>
    <row r="172" spans="1:9" x14ac:dyDescent="0.3">
      <c r="A172" s="41" t="s">
        <v>123</v>
      </c>
      <c r="B172" s="42">
        <v>10900</v>
      </c>
      <c r="C172" s="42">
        <v>1200</v>
      </c>
      <c r="D172" s="36" t="s">
        <v>207</v>
      </c>
      <c r="E172" s="25" t="s">
        <v>211</v>
      </c>
      <c r="F172" s="43">
        <f>VLOOKUP(D172,Belimo!$A:$B,2,FALSE)</f>
        <v>246</v>
      </c>
      <c r="G172" s="43">
        <f>VLOOKUP("D6350N",Belimo!$A:$B,2,FALSE)</f>
        <v>1733</v>
      </c>
      <c r="H172" s="24">
        <f t="shared" si="8"/>
        <v>1979</v>
      </c>
      <c r="I172" s="22">
        <f t="shared" si="6"/>
        <v>160259.42000000001</v>
      </c>
    </row>
    <row r="173" spans="1:9" ht="15.75" x14ac:dyDescent="0.3">
      <c r="A173" s="456" t="s">
        <v>483</v>
      </c>
      <c r="B173" s="457"/>
      <c r="C173" s="457"/>
      <c r="D173" s="457"/>
      <c r="E173" s="457"/>
      <c r="F173" s="457"/>
      <c r="G173" s="457"/>
      <c r="H173" s="457"/>
      <c r="I173" s="458"/>
    </row>
    <row r="174" spans="1:9" hidden="1" x14ac:dyDescent="0.3">
      <c r="A174" s="291" t="s">
        <v>320</v>
      </c>
      <c r="B174" s="317">
        <v>14200</v>
      </c>
      <c r="C174" s="42">
        <v>200</v>
      </c>
      <c r="D174" s="51" t="s">
        <v>477</v>
      </c>
      <c r="E174" s="25" t="s">
        <v>484</v>
      </c>
      <c r="F174" s="153">
        <v>1931</v>
      </c>
      <c r="G174" s="153">
        <v>2101</v>
      </c>
      <c r="H174" s="24">
        <v>4448</v>
      </c>
      <c r="I174" s="22">
        <f t="shared" si="6"/>
        <v>360199.04000000004</v>
      </c>
    </row>
    <row r="175" spans="1:9" hidden="1" x14ac:dyDescent="0.3">
      <c r="A175" s="433"/>
      <c r="B175" s="495"/>
      <c r="C175" s="42">
        <v>200</v>
      </c>
      <c r="D175" s="51" t="s">
        <v>478</v>
      </c>
      <c r="E175" s="25" t="s">
        <v>485</v>
      </c>
      <c r="F175" s="153">
        <v>1931</v>
      </c>
      <c r="G175" s="153">
        <v>2101</v>
      </c>
      <c r="H175" s="24">
        <v>4448</v>
      </c>
      <c r="I175" s="22">
        <f t="shared" si="6"/>
        <v>360199.04000000004</v>
      </c>
    </row>
    <row r="176" spans="1:9" ht="16.5" x14ac:dyDescent="0.3">
      <c r="A176" s="433"/>
      <c r="B176" s="495"/>
      <c r="C176" s="42">
        <v>600</v>
      </c>
      <c r="D176" s="51" t="s">
        <v>486</v>
      </c>
      <c r="E176" s="25" t="s">
        <v>2305</v>
      </c>
      <c r="F176" s="43">
        <f>VLOOKUP(D176,Belimo!$A:$B,2,FALSE)</f>
        <v>4003</v>
      </c>
      <c r="G176" s="43">
        <f>VLOOKUP("D6400N",Belimo!$A:$B,2,FALSE)</f>
        <v>2785</v>
      </c>
      <c r="H176" s="24">
        <f t="shared" ref="H176:H177" si="13">F176+G176</f>
        <v>6788</v>
      </c>
      <c r="I176" s="22">
        <f t="shared" si="6"/>
        <v>549692.24</v>
      </c>
    </row>
    <row r="177" spans="1:9" ht="16.5" x14ac:dyDescent="0.3">
      <c r="A177" s="433"/>
      <c r="B177" s="495"/>
      <c r="C177" s="42">
        <v>1000</v>
      </c>
      <c r="D177" s="51" t="s">
        <v>2281</v>
      </c>
      <c r="E177" s="25" t="s">
        <v>2306</v>
      </c>
      <c r="F177" s="43">
        <f>VLOOKUP(D177,Belimo!$A:$B,2,FALSE)</f>
        <v>4668</v>
      </c>
      <c r="G177" s="43">
        <f>VLOOKUP("D6400N",Belimo!$A:$B,2,FALSE)</f>
        <v>2785</v>
      </c>
      <c r="H177" s="24">
        <f t="shared" si="13"/>
        <v>7453</v>
      </c>
      <c r="I177" s="22">
        <f t="shared" si="6"/>
        <v>603543.94000000006</v>
      </c>
    </row>
    <row r="178" spans="1:9" ht="15.75" x14ac:dyDescent="0.3">
      <c r="A178" s="456" t="s">
        <v>487</v>
      </c>
      <c r="B178" s="457"/>
      <c r="C178" s="457"/>
      <c r="D178" s="457"/>
      <c r="E178" s="457"/>
      <c r="F178" s="457"/>
      <c r="G178" s="457"/>
      <c r="H178" s="457"/>
      <c r="I178" s="458"/>
    </row>
    <row r="179" spans="1:9" hidden="1" x14ac:dyDescent="0.3">
      <c r="A179" s="291" t="s">
        <v>321</v>
      </c>
      <c r="B179" s="317">
        <v>18800</v>
      </c>
      <c r="C179" s="42">
        <v>200</v>
      </c>
      <c r="D179" s="51" t="s">
        <v>479</v>
      </c>
      <c r="E179" s="25" t="s">
        <v>484</v>
      </c>
      <c r="F179" s="153">
        <v>3162</v>
      </c>
      <c r="G179" s="153">
        <v>2355</v>
      </c>
      <c r="H179" s="24">
        <v>6037</v>
      </c>
      <c r="I179" s="22">
        <f t="shared" si="6"/>
        <v>488876.26</v>
      </c>
    </row>
    <row r="180" spans="1:9" hidden="1" x14ac:dyDescent="0.3">
      <c r="A180" s="291"/>
      <c r="B180" s="317"/>
      <c r="C180" s="42">
        <v>200</v>
      </c>
      <c r="D180" s="51" t="s">
        <v>481</v>
      </c>
      <c r="E180" s="25" t="s">
        <v>485</v>
      </c>
      <c r="F180" s="153">
        <v>3162</v>
      </c>
      <c r="G180" s="153">
        <v>2355</v>
      </c>
      <c r="H180" s="24">
        <v>6037</v>
      </c>
      <c r="I180" s="22">
        <f t="shared" si="6"/>
        <v>488876.26</v>
      </c>
    </row>
    <row r="181" spans="1:9" ht="16.5" x14ac:dyDescent="0.3">
      <c r="A181" s="291"/>
      <c r="B181" s="317"/>
      <c r="C181" s="42">
        <v>600</v>
      </c>
      <c r="D181" s="51" t="s">
        <v>2281</v>
      </c>
      <c r="E181" s="25" t="s">
        <v>2307</v>
      </c>
      <c r="F181" s="43">
        <f>VLOOKUP(D181,Belimo!$A:$B,2,FALSE)</f>
        <v>4668</v>
      </c>
      <c r="G181" s="43">
        <f>VLOOKUP("D6450N",Belimo!$A:$B,2,FALSE)</f>
        <v>4562</v>
      </c>
      <c r="H181" s="24">
        <f t="shared" ref="H181:H185" si="14">F181+G181</f>
        <v>9230</v>
      </c>
      <c r="I181" s="22">
        <f t="shared" si="6"/>
        <v>747445.4</v>
      </c>
    </row>
    <row r="182" spans="1:9" ht="16.5" x14ac:dyDescent="0.3">
      <c r="A182" s="291"/>
      <c r="B182" s="317"/>
      <c r="C182" s="42">
        <v>1000</v>
      </c>
      <c r="D182" s="51" t="s">
        <v>2282</v>
      </c>
      <c r="E182" s="25" t="s">
        <v>2308</v>
      </c>
      <c r="F182" s="43">
        <f>VLOOKUP(D182,Belimo!$A:$B,2,FALSE)</f>
        <v>5669</v>
      </c>
      <c r="G182" s="43">
        <f>VLOOKUP("D6450N",Belimo!$A:$B,2,FALSE)</f>
        <v>4562</v>
      </c>
      <c r="H182" s="24">
        <f t="shared" si="14"/>
        <v>10231</v>
      </c>
      <c r="I182" s="22">
        <f t="shared" si="6"/>
        <v>828506.38</v>
      </c>
    </row>
    <row r="183" spans="1:9" ht="15.75" x14ac:dyDescent="0.3">
      <c r="A183" s="456" t="s">
        <v>488</v>
      </c>
      <c r="B183" s="457"/>
      <c r="C183" s="457"/>
      <c r="D183" s="457"/>
      <c r="E183" s="457"/>
      <c r="F183" s="457"/>
      <c r="G183" s="457"/>
      <c r="H183" s="457"/>
      <c r="I183" s="458"/>
    </row>
    <row r="184" spans="1:9" ht="16.5" x14ac:dyDescent="0.3">
      <c r="A184" s="291" t="s">
        <v>322</v>
      </c>
      <c r="B184" s="317">
        <v>24100</v>
      </c>
      <c r="C184" s="42">
        <v>600</v>
      </c>
      <c r="D184" s="176" t="s">
        <v>2282</v>
      </c>
      <c r="E184" s="177" t="s">
        <v>2308</v>
      </c>
      <c r="F184" s="43">
        <f>VLOOKUP(D184,Belimo!$A:$B,2,FALSE)</f>
        <v>5669</v>
      </c>
      <c r="G184" s="43">
        <f>VLOOKUP("D6500N",Belimo!$A:$B,2,FALSE)</f>
        <v>6925</v>
      </c>
      <c r="H184" s="24">
        <f t="shared" si="14"/>
        <v>12594</v>
      </c>
      <c r="I184" s="22">
        <f t="shared" si="6"/>
        <v>1019862.12</v>
      </c>
    </row>
    <row r="185" spans="1:9" ht="16.5" x14ac:dyDescent="0.3">
      <c r="A185" s="291"/>
      <c r="B185" s="317"/>
      <c r="C185" s="42">
        <v>1000</v>
      </c>
      <c r="D185" s="47" t="s">
        <v>489</v>
      </c>
      <c r="E185" s="25" t="s">
        <v>2309</v>
      </c>
      <c r="F185" s="43">
        <f>VLOOKUP(D185,Belimo!$A:$B,2,FALSE)</f>
        <v>6577</v>
      </c>
      <c r="G185" s="43">
        <f>VLOOKUP("D6500N",Belimo!$A:$B,2,FALSE)</f>
        <v>6925</v>
      </c>
      <c r="H185" s="24">
        <f t="shared" si="14"/>
        <v>13502</v>
      </c>
      <c r="I185" s="22">
        <f t="shared" si="6"/>
        <v>1093391.96</v>
      </c>
    </row>
    <row r="186" spans="1:9" ht="15.75" x14ac:dyDescent="0.3">
      <c r="A186" s="456" t="s">
        <v>490</v>
      </c>
      <c r="B186" s="457"/>
      <c r="C186" s="457"/>
      <c r="D186" s="457"/>
      <c r="E186" s="457"/>
      <c r="F186" s="457"/>
      <c r="G186" s="457"/>
      <c r="H186" s="457"/>
      <c r="I186" s="458"/>
    </row>
    <row r="187" spans="1:9" hidden="1" x14ac:dyDescent="0.3">
      <c r="A187" s="291" t="s">
        <v>114</v>
      </c>
      <c r="B187" s="317">
        <v>37300</v>
      </c>
      <c r="C187" s="42">
        <v>200</v>
      </c>
      <c r="D187" s="47" t="s">
        <v>489</v>
      </c>
      <c r="E187" s="23" t="s">
        <v>491</v>
      </c>
      <c r="F187" s="153">
        <v>7956</v>
      </c>
      <c r="G187" s="153">
        <v>4930</v>
      </c>
      <c r="H187" s="24">
        <v>13510</v>
      </c>
      <c r="I187" s="22">
        <f t="shared" si="6"/>
        <v>1094039.8</v>
      </c>
    </row>
    <row r="188" spans="1:9" ht="16.5" x14ac:dyDescent="0.3">
      <c r="A188" s="291"/>
      <c r="B188" s="317"/>
      <c r="C188" s="42">
        <v>600</v>
      </c>
      <c r="D188" s="47" t="s">
        <v>2283</v>
      </c>
      <c r="E188" s="25" t="s">
        <v>2310</v>
      </c>
      <c r="F188" s="43">
        <f>VLOOKUP(D188,Belimo!$A:$B,2,FALSE)</f>
        <v>7435</v>
      </c>
      <c r="G188" s="43">
        <f>VLOOKUP("D6600N",Belimo!$A:$B,2,FALSE)</f>
        <v>11484</v>
      </c>
      <c r="H188" s="24">
        <f t="shared" ref="H188:H191" si="15">F188+G188</f>
        <v>18919</v>
      </c>
      <c r="I188" s="22">
        <f t="shared" si="6"/>
        <v>1532060.62</v>
      </c>
    </row>
    <row r="189" spans="1:9" ht="16.5" x14ac:dyDescent="0.3">
      <c r="A189" s="291"/>
      <c r="B189" s="317"/>
      <c r="C189" s="42">
        <v>1000</v>
      </c>
      <c r="D189" s="47" t="s">
        <v>2285</v>
      </c>
      <c r="E189" s="25" t="s">
        <v>2311</v>
      </c>
      <c r="F189" s="43">
        <f>VLOOKUP(D189,Belimo!$A:$B,2,FALSE)</f>
        <v>10390</v>
      </c>
      <c r="G189" s="43">
        <f>VLOOKUP("D6600N",Belimo!$A:$B,2,FALSE)</f>
        <v>11484</v>
      </c>
      <c r="H189" s="24">
        <f t="shared" si="15"/>
        <v>21874</v>
      </c>
      <c r="I189" s="22">
        <f t="shared" si="6"/>
        <v>1771356.52</v>
      </c>
    </row>
    <row r="190" spans="1:9" ht="15.75" x14ac:dyDescent="0.3">
      <c r="A190" s="412" t="s">
        <v>492</v>
      </c>
      <c r="B190" s="413"/>
      <c r="C190" s="413"/>
      <c r="D190" s="413"/>
      <c r="E190" s="413"/>
      <c r="F190" s="413"/>
      <c r="G190" s="413"/>
      <c r="H190" s="413"/>
      <c r="I190" s="414"/>
    </row>
    <row r="191" spans="1:9" ht="16.5" x14ac:dyDescent="0.3">
      <c r="A191" s="41" t="s">
        <v>115</v>
      </c>
      <c r="B191" s="42">
        <v>42800</v>
      </c>
      <c r="C191" s="42">
        <v>200</v>
      </c>
      <c r="D191" s="47" t="s">
        <v>2285</v>
      </c>
      <c r="E191" s="25" t="s">
        <v>2312</v>
      </c>
      <c r="F191" s="43">
        <f>VLOOKUP(D191,Belimo!$A:$B,2,FALSE)</f>
        <v>10390</v>
      </c>
      <c r="G191" s="43">
        <f>VLOOKUP("D6700N",Belimo!$A:$B,2,FALSE)</f>
        <v>18627</v>
      </c>
      <c r="H191" s="24">
        <f t="shared" si="15"/>
        <v>29017</v>
      </c>
      <c r="I191" s="22">
        <f t="shared" si="6"/>
        <v>2349796.66</v>
      </c>
    </row>
    <row r="192" spans="1:9" ht="52.5" customHeight="1" x14ac:dyDescent="0.3">
      <c r="A192" s="431" t="s">
        <v>397</v>
      </c>
      <c r="B192" s="301"/>
      <c r="C192" s="301"/>
      <c r="D192" s="301"/>
      <c r="E192" s="301"/>
      <c r="F192" s="301"/>
      <c r="G192" s="301"/>
      <c r="H192" s="301"/>
      <c r="I192" s="302"/>
    </row>
    <row r="193" spans="1:9" ht="30" customHeight="1" x14ac:dyDescent="0.3">
      <c r="A193" s="323" t="s">
        <v>1244</v>
      </c>
      <c r="B193" s="324"/>
      <c r="C193" s="324"/>
      <c r="D193" s="325"/>
      <c r="E193" s="472" t="s">
        <v>1261</v>
      </c>
      <c r="F193" s="473"/>
      <c r="G193" s="474"/>
      <c r="H193" s="43">
        <f>VLOOKUP(A193,Belimo!$A:$B,2,FALSE)</f>
        <v>128</v>
      </c>
      <c r="I193" s="22">
        <f t="shared" si="6"/>
        <v>10365.44</v>
      </c>
    </row>
    <row r="194" spans="1:9" x14ac:dyDescent="0.3">
      <c r="A194" s="323" t="s">
        <v>1245</v>
      </c>
      <c r="B194" s="324"/>
      <c r="C194" s="324"/>
      <c r="D194" s="325"/>
      <c r="E194" s="472" t="s">
        <v>1246</v>
      </c>
      <c r="F194" s="473"/>
      <c r="G194" s="474"/>
      <c r="H194" s="43">
        <f>VLOOKUP(A194,Belimo!$A:$B,2,FALSE)</f>
        <v>44</v>
      </c>
      <c r="I194" s="22">
        <f t="shared" ref="I194" si="16">$H$7*H194</f>
        <v>3563.1200000000003</v>
      </c>
    </row>
    <row r="195" spans="1:9" ht="30" customHeight="1" x14ac:dyDescent="0.3">
      <c r="A195" s="323" t="s">
        <v>1247</v>
      </c>
      <c r="B195" s="324"/>
      <c r="C195" s="324"/>
      <c r="D195" s="325"/>
      <c r="E195" s="472" t="s">
        <v>1248</v>
      </c>
      <c r="F195" s="473"/>
      <c r="G195" s="474"/>
      <c r="H195" s="43">
        <f>VLOOKUP(A195,Belimo!$A:$B,2,FALSE)</f>
        <v>128</v>
      </c>
      <c r="I195" s="22">
        <f t="shared" ref="I195" si="17">$H$7*H195</f>
        <v>10365.44</v>
      </c>
    </row>
    <row r="196" spans="1:9" x14ac:dyDescent="0.3">
      <c r="A196" s="432" t="s">
        <v>124</v>
      </c>
      <c r="B196" s="432"/>
      <c r="C196" s="432"/>
      <c r="D196" s="432"/>
      <c r="E196" s="481" t="s">
        <v>126</v>
      </c>
      <c r="F196" s="482"/>
      <c r="G196" s="483"/>
      <c r="H196" s="43">
        <f>VLOOKUP(A196,Belimo!$A:$B,2,FALSE)</f>
        <v>29</v>
      </c>
      <c r="I196" s="22">
        <f t="shared" ref="I196" si="18">$H$7*H196</f>
        <v>2348.42</v>
      </c>
    </row>
    <row r="197" spans="1:9" x14ac:dyDescent="0.3">
      <c r="A197" s="432" t="s">
        <v>1249</v>
      </c>
      <c r="B197" s="432"/>
      <c r="C197" s="432"/>
      <c r="D197" s="432"/>
      <c r="E197" s="481" t="s">
        <v>1250</v>
      </c>
      <c r="F197" s="482"/>
      <c r="G197" s="483"/>
      <c r="H197" s="43">
        <f>VLOOKUP(A197,Belimo!$A:$B,2,FALSE)</f>
        <v>97</v>
      </c>
      <c r="I197" s="22">
        <f t="shared" ref="I197" si="19">$H$7*H197</f>
        <v>7855.06</v>
      </c>
    </row>
    <row r="198" spans="1:9" x14ac:dyDescent="0.3">
      <c r="A198" s="432" t="s">
        <v>125</v>
      </c>
      <c r="B198" s="432"/>
      <c r="C198" s="432"/>
      <c r="D198" s="432"/>
      <c r="E198" s="481" t="s">
        <v>1251</v>
      </c>
      <c r="F198" s="482"/>
      <c r="G198" s="483"/>
      <c r="H198" s="43">
        <f>VLOOKUP(A198,Belimo!$A:$B,2,FALSE)</f>
        <v>47</v>
      </c>
      <c r="I198" s="22">
        <f t="shared" si="6"/>
        <v>3806.0600000000004</v>
      </c>
    </row>
    <row r="199" spans="1:9" x14ac:dyDescent="0.3">
      <c r="A199" s="432" t="s">
        <v>476</v>
      </c>
      <c r="B199" s="432"/>
      <c r="C199" s="432"/>
      <c r="D199" s="432"/>
      <c r="E199" s="481" t="s">
        <v>1252</v>
      </c>
      <c r="F199" s="482"/>
      <c r="G199" s="483"/>
      <c r="H199" s="43">
        <f>VLOOKUP(A199,Belimo!$A:$B,2,FALSE)</f>
        <v>112</v>
      </c>
      <c r="I199" s="22">
        <f t="shared" si="6"/>
        <v>9069.76</v>
      </c>
    </row>
    <row r="200" spans="1:9" x14ac:dyDescent="0.3">
      <c r="A200" s="432" t="s">
        <v>127</v>
      </c>
      <c r="B200" s="432"/>
      <c r="C200" s="432"/>
      <c r="D200" s="432"/>
      <c r="E200" s="481" t="s">
        <v>1253</v>
      </c>
      <c r="F200" s="482"/>
      <c r="G200" s="483"/>
      <c r="H200" s="43" t="s">
        <v>1333</v>
      </c>
      <c r="I200" s="43" t="s">
        <v>1333</v>
      </c>
    </row>
    <row r="201" spans="1:9" x14ac:dyDescent="0.3">
      <c r="A201" s="432" t="s">
        <v>128</v>
      </c>
      <c r="B201" s="432"/>
      <c r="C201" s="432"/>
      <c r="D201" s="432"/>
      <c r="E201" s="481" t="s">
        <v>1254</v>
      </c>
      <c r="F201" s="482"/>
      <c r="G201" s="483"/>
      <c r="H201" s="43" t="s">
        <v>1333</v>
      </c>
      <c r="I201" s="43" t="s">
        <v>1333</v>
      </c>
    </row>
    <row r="202" spans="1:9" x14ac:dyDescent="0.3">
      <c r="A202" s="432" t="s">
        <v>207</v>
      </c>
      <c r="B202" s="432"/>
      <c r="C202" s="432"/>
      <c r="D202" s="432"/>
      <c r="E202" s="481" t="s">
        <v>1255</v>
      </c>
      <c r="F202" s="482"/>
      <c r="G202" s="483"/>
      <c r="H202" s="43">
        <f>VLOOKUP(A202,Belimo!$A:$B,2,FALSE)</f>
        <v>246</v>
      </c>
      <c r="I202" s="22">
        <f t="shared" ref="I202:I256" si="20">$H$7*H202</f>
        <v>19921.080000000002</v>
      </c>
    </row>
    <row r="203" spans="1:9" x14ac:dyDescent="0.3">
      <c r="A203" s="432" t="s">
        <v>493</v>
      </c>
      <c r="B203" s="432"/>
      <c r="C203" s="432"/>
      <c r="D203" s="432"/>
      <c r="E203" s="481" t="s">
        <v>1256</v>
      </c>
      <c r="F203" s="482"/>
      <c r="G203" s="483"/>
      <c r="H203" s="43">
        <f>VLOOKUP(A203,Belimo!$A:$B,2,FALSE)</f>
        <v>503</v>
      </c>
      <c r="I203" s="22">
        <f t="shared" si="20"/>
        <v>40732.94</v>
      </c>
    </row>
    <row r="204" spans="1:9" x14ac:dyDescent="0.3">
      <c r="A204" s="432" t="s">
        <v>494</v>
      </c>
      <c r="B204" s="432"/>
      <c r="C204" s="432"/>
      <c r="D204" s="432"/>
      <c r="E204" s="481" t="s">
        <v>1257</v>
      </c>
      <c r="F204" s="482"/>
      <c r="G204" s="483"/>
      <c r="H204" s="43">
        <f>VLOOKUP(A204,Belimo!$A:$B,2,FALSE)</f>
        <v>658</v>
      </c>
      <c r="I204" s="22">
        <f t="shared" si="20"/>
        <v>53284.840000000004</v>
      </c>
    </row>
    <row r="205" spans="1:9" x14ac:dyDescent="0.3">
      <c r="A205" s="432" t="s">
        <v>495</v>
      </c>
      <c r="B205" s="432"/>
      <c r="C205" s="432"/>
      <c r="D205" s="432"/>
      <c r="E205" s="481" t="s">
        <v>1258</v>
      </c>
      <c r="F205" s="482"/>
      <c r="G205" s="483"/>
      <c r="H205" s="43">
        <f>VLOOKUP(A205,Belimo!$A:$B,2,FALSE)</f>
        <v>841</v>
      </c>
      <c r="I205" s="22">
        <f t="shared" si="20"/>
        <v>68104.180000000008</v>
      </c>
    </row>
    <row r="206" spans="1:9" x14ac:dyDescent="0.3">
      <c r="A206" s="432" t="s">
        <v>496</v>
      </c>
      <c r="B206" s="432"/>
      <c r="C206" s="432"/>
      <c r="D206" s="432"/>
      <c r="E206" s="481" t="s">
        <v>1259</v>
      </c>
      <c r="F206" s="482"/>
      <c r="G206" s="483"/>
      <c r="H206" s="43">
        <f>VLOOKUP(A206,Belimo!$A:$B,2,FALSE)</f>
        <v>1205</v>
      </c>
      <c r="I206" s="22">
        <f t="shared" si="20"/>
        <v>97580.900000000009</v>
      </c>
    </row>
    <row r="207" spans="1:9" x14ac:dyDescent="0.3">
      <c r="A207" s="432" t="s">
        <v>497</v>
      </c>
      <c r="B207" s="432"/>
      <c r="C207" s="432"/>
      <c r="D207" s="432"/>
      <c r="E207" s="481" t="s">
        <v>1260</v>
      </c>
      <c r="F207" s="482"/>
      <c r="G207" s="483"/>
      <c r="H207" s="43">
        <f>VLOOKUP(A207,Belimo!$A:$B,2,FALSE)</f>
        <v>1691</v>
      </c>
      <c r="I207" s="22">
        <f t="shared" si="20"/>
        <v>136937.18</v>
      </c>
    </row>
    <row r="208" spans="1:9" x14ac:dyDescent="0.3">
      <c r="A208" s="58"/>
      <c r="B208" s="58"/>
      <c r="C208" s="58"/>
      <c r="D208" s="58"/>
      <c r="E208" s="59"/>
      <c r="F208" s="60"/>
      <c r="G208" s="158"/>
      <c r="H208" s="61"/>
      <c r="I208" s="62"/>
    </row>
    <row r="209" spans="1:9" ht="12.75" customHeight="1" x14ac:dyDescent="0.3">
      <c r="A209" s="115" t="s">
        <v>1262</v>
      </c>
      <c r="B209" s="113"/>
      <c r="C209" s="113"/>
      <c r="D209" s="113"/>
      <c r="E209" s="113"/>
      <c r="F209" s="159"/>
      <c r="G209" s="159"/>
      <c r="H209" s="113"/>
      <c r="I209" s="57"/>
    </row>
    <row r="210" spans="1:9" ht="12.75" customHeight="1" x14ac:dyDescent="0.3">
      <c r="A210" s="115" t="s">
        <v>1263</v>
      </c>
      <c r="B210" s="113"/>
      <c r="C210" s="113"/>
      <c r="D210" s="113"/>
      <c r="E210" s="113"/>
      <c r="F210" s="159"/>
      <c r="G210" s="159"/>
      <c r="H210" s="113"/>
      <c r="I210" s="57"/>
    </row>
    <row r="211" spans="1:9" ht="12.75" customHeight="1" x14ac:dyDescent="0.3">
      <c r="A211" s="115" t="s">
        <v>1264</v>
      </c>
      <c r="B211" s="113"/>
      <c r="C211" s="113"/>
      <c r="D211" s="113"/>
      <c r="E211" s="113"/>
      <c r="F211" s="159"/>
      <c r="G211" s="159"/>
      <c r="H211" s="113"/>
      <c r="I211" s="57"/>
    </row>
    <row r="212" spans="1:9" ht="12.75" customHeight="1" x14ac:dyDescent="0.3">
      <c r="A212" s="115" t="s">
        <v>1265</v>
      </c>
      <c r="B212" s="113"/>
      <c r="C212" s="113"/>
      <c r="D212" s="113"/>
      <c r="E212" s="113"/>
      <c r="F212" s="159"/>
      <c r="G212" s="159"/>
      <c r="H212" s="113"/>
      <c r="I212" s="57"/>
    </row>
    <row r="213" spans="1:9" ht="12.75" customHeight="1" x14ac:dyDescent="0.3">
      <c r="A213" s="115" t="s">
        <v>1266</v>
      </c>
      <c r="B213" s="113"/>
      <c r="C213" s="113"/>
      <c r="D213" s="113"/>
      <c r="E213" s="113"/>
      <c r="F213" s="159"/>
      <c r="G213" s="159"/>
      <c r="H213" s="113"/>
      <c r="I213" s="57"/>
    </row>
    <row r="214" spans="1:9" ht="12.75" customHeight="1" x14ac:dyDescent="0.3">
      <c r="A214" s="115" t="s">
        <v>1267</v>
      </c>
      <c r="B214" s="113"/>
      <c r="C214" s="113"/>
      <c r="D214" s="113"/>
      <c r="E214" s="113"/>
      <c r="F214" s="159"/>
      <c r="G214" s="159"/>
      <c r="H214" s="113"/>
      <c r="I214" s="57"/>
    </row>
    <row r="215" spans="1:9" ht="12.75" customHeight="1" x14ac:dyDescent="0.3">
      <c r="A215" s="115" t="s">
        <v>1268</v>
      </c>
      <c r="B215" s="113"/>
      <c r="C215" s="113"/>
      <c r="D215" s="113"/>
      <c r="E215" s="113"/>
      <c r="F215" s="159"/>
      <c r="G215" s="159"/>
      <c r="H215" s="113"/>
      <c r="I215" s="57"/>
    </row>
    <row r="216" spans="1:9" ht="12.75" customHeight="1" x14ac:dyDescent="0.3">
      <c r="A216" s="115" t="s">
        <v>1269</v>
      </c>
      <c r="B216" s="113"/>
      <c r="C216" s="113"/>
      <c r="D216" s="113"/>
      <c r="E216" s="113"/>
      <c r="F216" s="159"/>
      <c r="G216" s="159"/>
      <c r="H216" s="113"/>
      <c r="I216" s="57"/>
    </row>
    <row r="217" spans="1:9" ht="12.75" customHeight="1" x14ac:dyDescent="0.3">
      <c r="A217" s="115" t="s">
        <v>1270</v>
      </c>
      <c r="B217" s="113"/>
      <c r="C217" s="113"/>
      <c r="D217" s="113"/>
      <c r="E217" s="113"/>
      <c r="F217" s="159"/>
      <c r="G217" s="159"/>
      <c r="H217" s="113"/>
      <c r="I217" s="57"/>
    </row>
    <row r="218" spans="1:9" ht="52.5" customHeight="1" x14ac:dyDescent="0.3">
      <c r="A218" s="431" t="s">
        <v>466</v>
      </c>
      <c r="B218" s="301"/>
      <c r="C218" s="301"/>
      <c r="D218" s="301"/>
      <c r="E218" s="301"/>
      <c r="F218" s="301"/>
      <c r="G218" s="301"/>
      <c r="H218" s="301"/>
      <c r="I218" s="302"/>
    </row>
    <row r="219" spans="1:9" ht="52.5" customHeight="1" x14ac:dyDescent="0.3">
      <c r="A219" s="492" t="s">
        <v>791</v>
      </c>
      <c r="B219" s="493"/>
      <c r="C219" s="493"/>
      <c r="D219" s="493"/>
      <c r="E219" s="493"/>
      <c r="F219" s="493"/>
      <c r="G219" s="493"/>
      <c r="H219" s="493"/>
      <c r="I219" s="494"/>
    </row>
    <row r="220" spans="1:9" x14ac:dyDescent="0.3">
      <c r="A220" s="432" t="s">
        <v>52</v>
      </c>
      <c r="B220" s="491"/>
      <c r="C220" s="491"/>
      <c r="D220" s="26" t="s">
        <v>1078</v>
      </c>
      <c r="E220" s="475" t="s">
        <v>498</v>
      </c>
      <c r="F220" s="476"/>
      <c r="G220" s="477"/>
      <c r="H220" s="43">
        <f>VLOOKUP(A220,Belimo!$A:$B,2,FALSE)</f>
        <v>288</v>
      </c>
      <c r="I220" s="22">
        <f t="shared" si="20"/>
        <v>23322.240000000002</v>
      </c>
    </row>
    <row r="221" spans="1:9" x14ac:dyDescent="0.3">
      <c r="A221" s="432" t="s">
        <v>53</v>
      </c>
      <c r="B221" s="491"/>
      <c r="C221" s="491"/>
      <c r="D221" s="26" t="s">
        <v>1078</v>
      </c>
      <c r="E221" s="475" t="s">
        <v>499</v>
      </c>
      <c r="F221" s="476"/>
      <c r="G221" s="477"/>
      <c r="H221" s="43">
        <f>VLOOKUP(A221,Belimo!$A:$B,2,FALSE)</f>
        <v>288</v>
      </c>
      <c r="I221" s="22">
        <f t="shared" si="20"/>
        <v>23322.240000000002</v>
      </c>
    </row>
    <row r="222" spans="1:9" x14ac:dyDescent="0.3">
      <c r="A222" s="432" t="s">
        <v>549</v>
      </c>
      <c r="B222" s="491"/>
      <c r="C222" s="491"/>
      <c r="D222" s="26" t="s">
        <v>1078</v>
      </c>
      <c r="E222" s="475" t="s">
        <v>1052</v>
      </c>
      <c r="F222" s="476"/>
      <c r="G222" s="477"/>
      <c r="H222" s="43">
        <f>VLOOKUP(A222,Belimo!$A:$B,2,FALSE)</f>
        <v>363</v>
      </c>
      <c r="I222" s="22">
        <f t="shared" si="20"/>
        <v>29395.74</v>
      </c>
    </row>
    <row r="223" spans="1:9" x14ac:dyDescent="0.3">
      <c r="A223" s="432" t="s">
        <v>926</v>
      </c>
      <c r="B223" s="491"/>
      <c r="C223" s="491"/>
      <c r="D223" s="26" t="s">
        <v>1078</v>
      </c>
      <c r="E223" s="475" t="s">
        <v>1053</v>
      </c>
      <c r="F223" s="476"/>
      <c r="G223" s="477"/>
      <c r="H223" s="43">
        <f>VLOOKUP(A223,Belimo!$A:$B,2,FALSE)</f>
        <v>363</v>
      </c>
      <c r="I223" s="22">
        <f t="shared" si="20"/>
        <v>29395.74</v>
      </c>
    </row>
    <row r="224" spans="1:9" x14ac:dyDescent="0.3">
      <c r="A224" s="432" t="s">
        <v>550</v>
      </c>
      <c r="B224" s="491"/>
      <c r="C224" s="491"/>
      <c r="D224" s="26" t="s">
        <v>1078</v>
      </c>
      <c r="E224" s="475" t="s">
        <v>1079</v>
      </c>
      <c r="F224" s="476"/>
      <c r="G224" s="477"/>
      <c r="H224" s="43">
        <f>VLOOKUP(A224,Belimo!$A:$B,2,FALSE)</f>
        <v>399</v>
      </c>
      <c r="I224" s="22">
        <f t="shared" si="20"/>
        <v>32311.02</v>
      </c>
    </row>
    <row r="225" spans="1:9" x14ac:dyDescent="0.3">
      <c r="A225" s="432" t="s">
        <v>73</v>
      </c>
      <c r="B225" s="491"/>
      <c r="C225" s="491"/>
      <c r="D225" s="26" t="s">
        <v>1078</v>
      </c>
      <c r="E225" s="478" t="s">
        <v>1054</v>
      </c>
      <c r="F225" s="479"/>
      <c r="G225" s="480"/>
      <c r="H225" s="43">
        <f>VLOOKUP(A225,Belimo!$A:$B,2,FALSE)</f>
        <v>411</v>
      </c>
      <c r="I225" s="22">
        <f t="shared" si="20"/>
        <v>33282.78</v>
      </c>
    </row>
    <row r="226" spans="1:9" ht="52.5" customHeight="1" x14ac:dyDescent="0.3">
      <c r="A226" s="492" t="s">
        <v>610</v>
      </c>
      <c r="B226" s="493"/>
      <c r="C226" s="493"/>
      <c r="D226" s="493"/>
      <c r="E226" s="493"/>
      <c r="F226" s="493"/>
      <c r="G226" s="493"/>
      <c r="H226" s="493"/>
      <c r="I226" s="494"/>
    </row>
    <row r="227" spans="1:9" x14ac:dyDescent="0.3">
      <c r="A227" s="432" t="s">
        <v>54</v>
      </c>
      <c r="B227" s="491"/>
      <c r="C227" s="491"/>
      <c r="D227" s="21" t="s">
        <v>208</v>
      </c>
      <c r="E227" s="469" t="s">
        <v>472</v>
      </c>
      <c r="F227" s="470"/>
      <c r="G227" s="471"/>
      <c r="H227" s="43">
        <f>VLOOKUP(A227,Belimo!$A:$B,2,FALSE)</f>
        <v>415</v>
      </c>
      <c r="I227" s="22">
        <f t="shared" si="20"/>
        <v>33606.700000000004</v>
      </c>
    </row>
    <row r="228" spans="1:9" x14ac:dyDescent="0.3">
      <c r="A228" s="432" t="s">
        <v>55</v>
      </c>
      <c r="B228" s="491"/>
      <c r="C228" s="491"/>
      <c r="D228" s="21" t="s">
        <v>208</v>
      </c>
      <c r="E228" s="469" t="s">
        <v>473</v>
      </c>
      <c r="F228" s="470"/>
      <c r="G228" s="471"/>
      <c r="H228" s="43">
        <f>VLOOKUP(A228,Belimo!$A:$B,2,FALSE)</f>
        <v>415</v>
      </c>
      <c r="I228" s="22">
        <f t="shared" si="20"/>
        <v>33606.700000000004</v>
      </c>
    </row>
    <row r="229" spans="1:9" x14ac:dyDescent="0.3">
      <c r="A229" s="432" t="s">
        <v>1056</v>
      </c>
      <c r="B229" s="491"/>
      <c r="C229" s="491"/>
      <c r="D229" s="21" t="s">
        <v>208</v>
      </c>
      <c r="E229" s="469" t="s">
        <v>1080</v>
      </c>
      <c r="F229" s="470"/>
      <c r="G229" s="471"/>
      <c r="H229" s="43">
        <f>VLOOKUP(A229,Belimo!$A:$B,2,FALSE)</f>
        <v>467</v>
      </c>
      <c r="I229" s="22">
        <f t="shared" si="20"/>
        <v>37817.660000000003</v>
      </c>
    </row>
    <row r="230" spans="1:9" x14ac:dyDescent="0.3">
      <c r="A230" s="432" t="s">
        <v>555</v>
      </c>
      <c r="B230" s="491"/>
      <c r="C230" s="491"/>
      <c r="D230" s="21" t="s">
        <v>208</v>
      </c>
      <c r="E230" s="481" t="s">
        <v>1081</v>
      </c>
      <c r="F230" s="482"/>
      <c r="G230" s="483"/>
      <c r="H230" s="43">
        <f>VLOOKUP(A230,Belimo!$A:$B,2,FALSE)</f>
        <v>503</v>
      </c>
      <c r="I230" s="22">
        <f t="shared" si="20"/>
        <v>40732.94</v>
      </c>
    </row>
    <row r="231" spans="1:9" x14ac:dyDescent="0.3">
      <c r="A231" s="432" t="s">
        <v>74</v>
      </c>
      <c r="B231" s="491"/>
      <c r="C231" s="491"/>
      <c r="D231" s="21" t="s">
        <v>208</v>
      </c>
      <c r="E231" s="481" t="s">
        <v>1055</v>
      </c>
      <c r="F231" s="482"/>
      <c r="G231" s="483"/>
      <c r="H231" s="43">
        <f>VLOOKUP(A231,Belimo!$A:$B,2,FALSE)</f>
        <v>565</v>
      </c>
      <c r="I231" s="22">
        <f t="shared" si="20"/>
        <v>45753.700000000004</v>
      </c>
    </row>
    <row r="232" spans="1:9" hidden="1" x14ac:dyDescent="0.3">
      <c r="A232" s="432" t="s">
        <v>71</v>
      </c>
      <c r="B232" s="491"/>
      <c r="C232" s="491"/>
      <c r="D232" s="21" t="s">
        <v>703</v>
      </c>
      <c r="E232" s="48" t="s">
        <v>472</v>
      </c>
      <c r="F232" s="153">
        <v>351</v>
      </c>
      <c r="G232" s="54"/>
      <c r="H232" s="8">
        <f t="shared" ref="H232:H258" si="21">F232</f>
        <v>351</v>
      </c>
      <c r="I232" s="22">
        <f t="shared" si="20"/>
        <v>28423.980000000003</v>
      </c>
    </row>
    <row r="233" spans="1:9" hidden="1" x14ac:dyDescent="0.3">
      <c r="A233" s="432" t="s">
        <v>72</v>
      </c>
      <c r="B233" s="491"/>
      <c r="C233" s="491"/>
      <c r="D233" s="21" t="s">
        <v>703</v>
      </c>
      <c r="E233" s="48" t="s">
        <v>473</v>
      </c>
      <c r="F233" s="153">
        <v>351</v>
      </c>
      <c r="G233" s="54"/>
      <c r="H233" s="8">
        <f t="shared" si="21"/>
        <v>351</v>
      </c>
      <c r="I233" s="22">
        <f t="shared" si="20"/>
        <v>28423.980000000003</v>
      </c>
    </row>
    <row r="234" spans="1:9" hidden="1" x14ac:dyDescent="0.3">
      <c r="A234" s="432" t="s">
        <v>75</v>
      </c>
      <c r="B234" s="491"/>
      <c r="C234" s="491"/>
      <c r="D234" s="21" t="s">
        <v>703</v>
      </c>
      <c r="E234" s="7" t="s">
        <v>1055</v>
      </c>
      <c r="F234" s="153">
        <v>451</v>
      </c>
      <c r="G234" s="52"/>
      <c r="H234" s="8">
        <f t="shared" si="21"/>
        <v>451</v>
      </c>
      <c r="I234" s="22">
        <f t="shared" si="20"/>
        <v>36521.980000000003</v>
      </c>
    </row>
    <row r="235" spans="1:9" ht="52.5" customHeight="1" x14ac:dyDescent="0.3">
      <c r="A235" s="492" t="s">
        <v>1082</v>
      </c>
      <c r="B235" s="493"/>
      <c r="C235" s="493"/>
      <c r="D235" s="493"/>
      <c r="E235" s="493"/>
      <c r="F235" s="493"/>
      <c r="G235" s="493"/>
      <c r="H235" s="493"/>
      <c r="I235" s="494"/>
    </row>
    <row r="236" spans="1:9" x14ac:dyDescent="0.3">
      <c r="A236" s="488" t="s">
        <v>1058</v>
      </c>
      <c r="B236" s="489"/>
      <c r="C236" s="490"/>
      <c r="D236" s="26" t="s">
        <v>209</v>
      </c>
      <c r="E236" s="478" t="s">
        <v>1059</v>
      </c>
      <c r="F236" s="479"/>
      <c r="G236" s="480"/>
      <c r="H236" s="43">
        <f>VLOOKUP(A236,Belimo!$A:$B,2,FALSE)</f>
        <v>738</v>
      </c>
      <c r="I236" s="22">
        <f t="shared" si="20"/>
        <v>59763.240000000005</v>
      </c>
    </row>
    <row r="237" spans="1:9" x14ac:dyDescent="0.3">
      <c r="A237" s="488" t="s">
        <v>1060</v>
      </c>
      <c r="B237" s="489"/>
      <c r="C237" s="490"/>
      <c r="D237" s="26" t="s">
        <v>209</v>
      </c>
      <c r="E237" s="478" t="s">
        <v>1061</v>
      </c>
      <c r="F237" s="479"/>
      <c r="G237" s="480"/>
      <c r="H237" s="43">
        <f>VLOOKUP(A237,Belimo!$A:$B,2,FALSE)</f>
        <v>738</v>
      </c>
      <c r="I237" s="22">
        <f t="shared" si="20"/>
        <v>59763.240000000005</v>
      </c>
    </row>
    <row r="238" spans="1:9" x14ac:dyDescent="0.3">
      <c r="A238" s="488" t="s">
        <v>1062</v>
      </c>
      <c r="B238" s="489"/>
      <c r="C238" s="490"/>
      <c r="D238" s="26" t="s">
        <v>209</v>
      </c>
      <c r="E238" s="478" t="s">
        <v>1063</v>
      </c>
      <c r="F238" s="479"/>
      <c r="G238" s="480"/>
      <c r="H238" s="43">
        <f>VLOOKUP(A238,Belimo!$A:$B,2,FALSE)</f>
        <v>875</v>
      </c>
      <c r="I238" s="22">
        <f t="shared" si="20"/>
        <v>70857.5</v>
      </c>
    </row>
    <row r="239" spans="1:9" x14ac:dyDescent="0.3">
      <c r="A239" s="488" t="s">
        <v>1064</v>
      </c>
      <c r="B239" s="489"/>
      <c r="C239" s="490"/>
      <c r="D239" s="26" t="s">
        <v>209</v>
      </c>
      <c r="E239" s="478" t="s">
        <v>1065</v>
      </c>
      <c r="F239" s="479"/>
      <c r="G239" s="480"/>
      <c r="H239" s="43">
        <f>VLOOKUP(A239,Belimo!$A:$B,2,FALSE)</f>
        <v>977</v>
      </c>
      <c r="I239" s="22">
        <f t="shared" si="20"/>
        <v>79117.460000000006</v>
      </c>
    </row>
    <row r="240" spans="1:9" x14ac:dyDescent="0.3">
      <c r="A240" s="488" t="s">
        <v>1066</v>
      </c>
      <c r="B240" s="489"/>
      <c r="C240" s="490"/>
      <c r="D240" s="26" t="s">
        <v>209</v>
      </c>
      <c r="E240" s="478" t="s">
        <v>474</v>
      </c>
      <c r="F240" s="479"/>
      <c r="G240" s="480"/>
      <c r="H240" s="43">
        <f>VLOOKUP(A240,Belimo!$A:$B,2,FALSE)</f>
        <v>820</v>
      </c>
      <c r="I240" s="22">
        <f t="shared" si="20"/>
        <v>66403.600000000006</v>
      </c>
    </row>
    <row r="241" spans="1:9" x14ac:dyDescent="0.3">
      <c r="A241" s="488" t="s">
        <v>1071</v>
      </c>
      <c r="B241" s="489"/>
      <c r="C241" s="490"/>
      <c r="D241" s="26" t="s">
        <v>703</v>
      </c>
      <c r="E241" s="478" t="s">
        <v>1061</v>
      </c>
      <c r="F241" s="479"/>
      <c r="G241" s="480"/>
      <c r="H241" s="43">
        <f>VLOOKUP(A241,Belimo!$A:$B,2,FALSE)</f>
        <v>747</v>
      </c>
      <c r="I241" s="22">
        <f t="shared" si="20"/>
        <v>60492.060000000005</v>
      </c>
    </row>
    <row r="242" spans="1:9" x14ac:dyDescent="0.3">
      <c r="A242" s="488" t="s">
        <v>1083</v>
      </c>
      <c r="B242" s="489"/>
      <c r="C242" s="490"/>
      <c r="D242" s="26" t="s">
        <v>703</v>
      </c>
      <c r="E242" s="478" t="s">
        <v>1059</v>
      </c>
      <c r="F242" s="479"/>
      <c r="G242" s="480"/>
      <c r="H242" s="43">
        <f>VLOOKUP(A242,Belimo!$A:$B,2,FALSE)</f>
        <v>747</v>
      </c>
      <c r="I242" s="22">
        <f t="shared" si="20"/>
        <v>60492.060000000005</v>
      </c>
    </row>
    <row r="243" spans="1:9" x14ac:dyDescent="0.3">
      <c r="A243" s="488" t="s">
        <v>1070</v>
      </c>
      <c r="B243" s="489"/>
      <c r="C243" s="490"/>
      <c r="D243" s="26" t="s">
        <v>703</v>
      </c>
      <c r="E243" s="478" t="s">
        <v>1059</v>
      </c>
      <c r="F243" s="479"/>
      <c r="G243" s="480"/>
      <c r="H243" s="43">
        <f>VLOOKUP(A243,Belimo!$A:$B,2,FALSE)</f>
        <v>747</v>
      </c>
      <c r="I243" s="22">
        <f t="shared" si="20"/>
        <v>60492.060000000005</v>
      </c>
    </row>
    <row r="244" spans="1:9" ht="15" hidden="1" customHeight="1" x14ac:dyDescent="0.3">
      <c r="A244" s="488" t="s">
        <v>1083</v>
      </c>
      <c r="B244" s="489"/>
      <c r="C244" s="490"/>
      <c r="D244" s="26" t="s">
        <v>703</v>
      </c>
      <c r="E244" s="52"/>
      <c r="F244" s="153"/>
      <c r="G244" s="52"/>
      <c r="H244" s="43">
        <f>VLOOKUP(A244,Belimo!$A:$B,2,FALSE)</f>
        <v>747</v>
      </c>
      <c r="I244" s="22">
        <f t="shared" si="20"/>
        <v>60492.060000000005</v>
      </c>
    </row>
    <row r="245" spans="1:9" x14ac:dyDescent="0.3">
      <c r="A245" s="488" t="s">
        <v>1072</v>
      </c>
      <c r="B245" s="489"/>
      <c r="C245" s="490"/>
      <c r="D245" s="26" t="s">
        <v>703</v>
      </c>
      <c r="E245" s="478" t="s">
        <v>1063</v>
      </c>
      <c r="F245" s="479"/>
      <c r="G245" s="480"/>
      <c r="H245" s="43">
        <f>VLOOKUP(A245,Belimo!$A:$B,2,FALSE)</f>
        <v>884</v>
      </c>
      <c r="I245" s="22">
        <f t="shared" si="20"/>
        <v>71586.320000000007</v>
      </c>
    </row>
    <row r="246" spans="1:9" x14ac:dyDescent="0.3">
      <c r="A246" s="488" t="s">
        <v>1073</v>
      </c>
      <c r="B246" s="489"/>
      <c r="C246" s="490"/>
      <c r="D246" s="26" t="s">
        <v>703</v>
      </c>
      <c r="E246" s="478" t="s">
        <v>1065</v>
      </c>
      <c r="F246" s="479"/>
      <c r="G246" s="480"/>
      <c r="H246" s="43">
        <f>VLOOKUP(A246,Belimo!$A:$B,2,FALSE)</f>
        <v>989</v>
      </c>
      <c r="I246" s="22">
        <f t="shared" si="20"/>
        <v>80089.22</v>
      </c>
    </row>
    <row r="247" spans="1:9" x14ac:dyDescent="0.3">
      <c r="A247" s="488" t="s">
        <v>1074</v>
      </c>
      <c r="B247" s="489"/>
      <c r="C247" s="490"/>
      <c r="D247" s="26" t="s">
        <v>703</v>
      </c>
      <c r="E247" s="478" t="s">
        <v>474</v>
      </c>
      <c r="F247" s="479"/>
      <c r="G247" s="480"/>
      <c r="H247" s="43">
        <f>VLOOKUP(A247,Belimo!$A:$B,2,FALSE)</f>
        <v>829</v>
      </c>
      <c r="I247" s="22">
        <f t="shared" si="20"/>
        <v>67132.42</v>
      </c>
    </row>
    <row r="248" spans="1:9" x14ac:dyDescent="0.3">
      <c r="A248" s="488" t="s">
        <v>249</v>
      </c>
      <c r="B248" s="489"/>
      <c r="C248" s="490"/>
      <c r="D248" s="26" t="s">
        <v>703</v>
      </c>
      <c r="E248" s="478" t="s">
        <v>474</v>
      </c>
      <c r="F248" s="479"/>
      <c r="G248" s="480"/>
      <c r="H248" s="43">
        <f>VLOOKUP(A248,Belimo!$A:$B,2,FALSE)</f>
        <v>829</v>
      </c>
      <c r="I248" s="22">
        <f t="shared" si="20"/>
        <v>67132.42</v>
      </c>
    </row>
    <row r="249" spans="1:9" ht="52.5" customHeight="1" x14ac:dyDescent="0.3">
      <c r="A249" s="492" t="s">
        <v>1084</v>
      </c>
      <c r="B249" s="493"/>
      <c r="C249" s="493"/>
      <c r="D249" s="493"/>
      <c r="E249" s="493"/>
      <c r="F249" s="493"/>
      <c r="G249" s="493"/>
      <c r="H249" s="493"/>
      <c r="I249" s="494"/>
    </row>
    <row r="250" spans="1:9" x14ac:dyDescent="0.3">
      <c r="A250" s="432" t="s">
        <v>1085</v>
      </c>
      <c r="B250" s="491"/>
      <c r="C250" s="491"/>
      <c r="D250" s="26" t="s">
        <v>208</v>
      </c>
      <c r="E250" s="481" t="s">
        <v>1086</v>
      </c>
      <c r="F250" s="482"/>
      <c r="G250" s="483"/>
      <c r="H250" s="43">
        <f>VLOOKUP(A250,Belimo!$A:$B,2,FALSE)</f>
        <v>695</v>
      </c>
      <c r="I250" s="22">
        <f t="shared" si="20"/>
        <v>56281.100000000006</v>
      </c>
    </row>
    <row r="251" spans="1:9" x14ac:dyDescent="0.3">
      <c r="A251" s="432" t="s">
        <v>1067</v>
      </c>
      <c r="B251" s="491"/>
      <c r="C251" s="491"/>
      <c r="D251" s="26" t="s">
        <v>209</v>
      </c>
      <c r="E251" s="481" t="s">
        <v>475</v>
      </c>
      <c r="F251" s="482"/>
      <c r="G251" s="483"/>
      <c r="H251" s="43">
        <f>VLOOKUP(A251,Belimo!$A:$B,2,FALSE)</f>
        <v>1036</v>
      </c>
      <c r="I251" s="22">
        <f t="shared" si="20"/>
        <v>83895.28</v>
      </c>
    </row>
    <row r="252" spans="1:9" x14ac:dyDescent="0.3">
      <c r="A252" s="432" t="s">
        <v>1075</v>
      </c>
      <c r="B252" s="491"/>
      <c r="C252" s="491"/>
      <c r="D252" s="26" t="s">
        <v>703</v>
      </c>
      <c r="E252" s="481" t="s">
        <v>475</v>
      </c>
      <c r="F252" s="482"/>
      <c r="G252" s="483"/>
      <c r="H252" s="43">
        <f>VLOOKUP(A252,Belimo!$A:$B,2,FALSE)</f>
        <v>1050</v>
      </c>
      <c r="I252" s="22">
        <f t="shared" si="20"/>
        <v>85029</v>
      </c>
    </row>
    <row r="253" spans="1:9" hidden="1" x14ac:dyDescent="0.3">
      <c r="A253" s="432" t="s">
        <v>250</v>
      </c>
      <c r="B253" s="491"/>
      <c r="C253" s="491"/>
      <c r="D253" s="53" t="s">
        <v>703</v>
      </c>
      <c r="E253" s="7" t="s">
        <v>475</v>
      </c>
      <c r="F253" s="153">
        <v>884</v>
      </c>
      <c r="G253" s="52"/>
      <c r="H253" s="8">
        <f>F253</f>
        <v>884</v>
      </c>
      <c r="I253" s="22">
        <f t="shared" si="20"/>
        <v>71586.320000000007</v>
      </c>
    </row>
    <row r="254" spans="1:9" ht="52.5" customHeight="1" x14ac:dyDescent="0.3">
      <c r="A254" s="492" t="s">
        <v>1271</v>
      </c>
      <c r="B254" s="493"/>
      <c r="C254" s="493"/>
      <c r="D254" s="493"/>
      <c r="E254" s="493"/>
      <c r="F254" s="493"/>
      <c r="G254" s="493"/>
      <c r="H254" s="493"/>
      <c r="I254" s="494"/>
    </row>
    <row r="255" spans="1:9" x14ac:dyDescent="0.3">
      <c r="A255" s="484" t="s">
        <v>1272</v>
      </c>
      <c r="B255" s="485"/>
      <c r="C255" s="486"/>
      <c r="D255" s="26" t="s">
        <v>1274</v>
      </c>
      <c r="E255" s="475" t="s">
        <v>1240</v>
      </c>
      <c r="F255" s="476"/>
      <c r="G255" s="477"/>
      <c r="H255" s="43">
        <f>VLOOKUP(A255,Belimo!$A:$B,2,FALSE)</f>
        <v>1459</v>
      </c>
      <c r="I255" s="22">
        <f t="shared" si="20"/>
        <v>118149.82</v>
      </c>
    </row>
    <row r="256" spans="1:9" x14ac:dyDescent="0.3">
      <c r="A256" s="484" t="s">
        <v>1273</v>
      </c>
      <c r="B256" s="485"/>
      <c r="C256" s="486"/>
      <c r="D256" s="26" t="s">
        <v>1274</v>
      </c>
      <c r="E256" s="475" t="s">
        <v>1241</v>
      </c>
      <c r="F256" s="476"/>
      <c r="G256" s="477"/>
      <c r="H256" s="43">
        <f>VLOOKUP(A256,Belimo!$A:$B,2,FALSE)</f>
        <v>1782</v>
      </c>
      <c r="I256" s="22">
        <f t="shared" si="20"/>
        <v>144306.36000000002</v>
      </c>
    </row>
    <row r="257" spans="1:9" hidden="1" x14ac:dyDescent="0.3">
      <c r="A257" s="432" t="s">
        <v>479</v>
      </c>
      <c r="B257" s="491"/>
      <c r="C257" s="491"/>
      <c r="D257" s="26" t="s">
        <v>213</v>
      </c>
      <c r="E257" s="54" t="s">
        <v>480</v>
      </c>
      <c r="F257" s="153">
        <v>2395</v>
      </c>
      <c r="G257" s="54"/>
      <c r="H257" s="8">
        <f t="shared" si="21"/>
        <v>2395</v>
      </c>
      <c r="I257" s="22">
        <f t="shared" ref="I257:I274" si="22">$H$7*H257</f>
        <v>193947.1</v>
      </c>
    </row>
    <row r="258" spans="1:9" hidden="1" x14ac:dyDescent="0.3">
      <c r="A258" s="432" t="s">
        <v>481</v>
      </c>
      <c r="B258" s="491"/>
      <c r="C258" s="491"/>
      <c r="D258" s="26" t="s">
        <v>213</v>
      </c>
      <c r="E258" s="54" t="s">
        <v>482</v>
      </c>
      <c r="F258" s="153">
        <v>2395</v>
      </c>
      <c r="G258" s="54"/>
      <c r="H258" s="8">
        <f t="shared" si="21"/>
        <v>2395</v>
      </c>
      <c r="I258" s="22">
        <f t="shared" si="22"/>
        <v>193947.1</v>
      </c>
    </row>
    <row r="259" spans="1:9" ht="52.5" customHeight="1" x14ac:dyDescent="0.3">
      <c r="A259" s="492" t="s">
        <v>1087</v>
      </c>
      <c r="B259" s="493"/>
      <c r="C259" s="493"/>
      <c r="D259" s="493"/>
      <c r="E259" s="493"/>
      <c r="F259" s="493"/>
      <c r="G259" s="493"/>
      <c r="H259" s="493"/>
      <c r="I259" s="494"/>
    </row>
    <row r="260" spans="1:9" x14ac:dyDescent="0.3">
      <c r="A260" s="432" t="s">
        <v>521</v>
      </c>
      <c r="B260" s="491"/>
      <c r="C260" s="491"/>
      <c r="D260" s="26" t="s">
        <v>1078</v>
      </c>
      <c r="E260" s="460" t="s">
        <v>471</v>
      </c>
      <c r="F260" s="461"/>
      <c r="G260" s="462"/>
      <c r="H260" s="43">
        <f>VLOOKUP(A260,Belimo!$A:$B,2,FALSE)</f>
        <v>484</v>
      </c>
      <c r="I260" s="22">
        <f t="shared" si="22"/>
        <v>39194.32</v>
      </c>
    </row>
    <row r="261" spans="1:9" x14ac:dyDescent="0.3">
      <c r="A261" s="432" t="s">
        <v>523</v>
      </c>
      <c r="B261" s="491"/>
      <c r="C261" s="491"/>
      <c r="D261" s="26" t="s">
        <v>1078</v>
      </c>
      <c r="E261" s="460" t="s">
        <v>524</v>
      </c>
      <c r="F261" s="461"/>
      <c r="G261" s="462"/>
      <c r="H261" s="43">
        <f>VLOOKUP(A261,Belimo!$A:$B,2,FALSE)</f>
        <v>484</v>
      </c>
      <c r="I261" s="22">
        <f t="shared" si="22"/>
        <v>39194.32</v>
      </c>
    </row>
    <row r="262" spans="1:9" x14ac:dyDescent="0.3">
      <c r="A262" s="432" t="s">
        <v>525</v>
      </c>
      <c r="B262" s="491"/>
      <c r="C262" s="491"/>
      <c r="D262" s="26" t="s">
        <v>1078</v>
      </c>
      <c r="E262" s="460" t="s">
        <v>111</v>
      </c>
      <c r="F262" s="461"/>
      <c r="G262" s="462"/>
      <c r="H262" s="43">
        <f>VLOOKUP(A262,Belimo!$A:$B,2,FALSE)</f>
        <v>534</v>
      </c>
      <c r="I262" s="22">
        <f t="shared" si="22"/>
        <v>43243.32</v>
      </c>
    </row>
    <row r="263" spans="1:9" x14ac:dyDescent="0.3">
      <c r="A263" s="432" t="s">
        <v>527</v>
      </c>
      <c r="B263" s="491"/>
      <c r="C263" s="491"/>
      <c r="D263" s="26" t="s">
        <v>1078</v>
      </c>
      <c r="E263" s="460" t="s">
        <v>112</v>
      </c>
      <c r="F263" s="461"/>
      <c r="G263" s="462"/>
      <c r="H263" s="43">
        <f>VLOOKUP(A263,Belimo!$A:$B,2,FALSE)</f>
        <v>534</v>
      </c>
      <c r="I263" s="22">
        <f t="shared" si="22"/>
        <v>43243.32</v>
      </c>
    </row>
    <row r="264" spans="1:9" x14ac:dyDescent="0.3">
      <c r="A264" s="432" t="s">
        <v>529</v>
      </c>
      <c r="B264" s="491"/>
      <c r="C264" s="491"/>
      <c r="D264" s="26" t="s">
        <v>1078</v>
      </c>
      <c r="E264" s="460" t="s">
        <v>77</v>
      </c>
      <c r="F264" s="461"/>
      <c r="G264" s="462"/>
      <c r="H264" s="43">
        <f>VLOOKUP(A264,Belimo!$A:$B,2,FALSE)</f>
        <v>513</v>
      </c>
      <c r="I264" s="22">
        <f t="shared" si="22"/>
        <v>41542.740000000005</v>
      </c>
    </row>
    <row r="265" spans="1:9" x14ac:dyDescent="0.3">
      <c r="A265" s="432" t="s">
        <v>78</v>
      </c>
      <c r="B265" s="491"/>
      <c r="C265" s="491"/>
      <c r="D265" s="26" t="s">
        <v>1078</v>
      </c>
      <c r="E265" s="460" t="s">
        <v>79</v>
      </c>
      <c r="F265" s="461"/>
      <c r="G265" s="462"/>
      <c r="H265" s="43">
        <f>VLOOKUP(A265,Belimo!$A:$B,2,FALSE)</f>
        <v>513</v>
      </c>
      <c r="I265" s="22">
        <f t="shared" si="22"/>
        <v>41542.740000000005</v>
      </c>
    </row>
    <row r="266" spans="1:9" x14ac:dyDescent="0.3">
      <c r="A266" s="432" t="s">
        <v>80</v>
      </c>
      <c r="B266" s="491"/>
      <c r="C266" s="491"/>
      <c r="D266" s="26" t="s">
        <v>1078</v>
      </c>
      <c r="E266" s="460" t="s">
        <v>113</v>
      </c>
      <c r="F266" s="461"/>
      <c r="G266" s="462"/>
      <c r="H266" s="43">
        <f>VLOOKUP(A266,Belimo!$A:$B,2,FALSE)</f>
        <v>574</v>
      </c>
      <c r="I266" s="22">
        <f t="shared" si="22"/>
        <v>46482.520000000004</v>
      </c>
    </row>
    <row r="267" spans="1:9" x14ac:dyDescent="0.3">
      <c r="A267" s="432" t="s">
        <v>82</v>
      </c>
      <c r="B267" s="491"/>
      <c r="C267" s="491"/>
      <c r="D267" s="26" t="s">
        <v>1078</v>
      </c>
      <c r="E267" s="460" t="s">
        <v>292</v>
      </c>
      <c r="F267" s="461"/>
      <c r="G267" s="462"/>
      <c r="H267" s="43">
        <f>VLOOKUP(A267,Belimo!$A:$B,2,FALSE)</f>
        <v>574</v>
      </c>
      <c r="I267" s="22">
        <f t="shared" si="22"/>
        <v>46482.520000000004</v>
      </c>
    </row>
    <row r="268" spans="1:9" ht="51.75" customHeight="1" x14ac:dyDescent="0.3">
      <c r="A268" s="492" t="s">
        <v>1088</v>
      </c>
      <c r="B268" s="493"/>
      <c r="C268" s="493"/>
      <c r="D268" s="493"/>
      <c r="E268" s="493"/>
      <c r="F268" s="493"/>
      <c r="G268" s="493"/>
      <c r="H268" s="493"/>
      <c r="I268" s="494"/>
    </row>
    <row r="269" spans="1:9" x14ac:dyDescent="0.3">
      <c r="A269" s="484" t="s">
        <v>557</v>
      </c>
      <c r="B269" s="485"/>
      <c r="C269" s="486"/>
      <c r="D269" s="21" t="s">
        <v>208</v>
      </c>
      <c r="E269" s="469" t="s">
        <v>1089</v>
      </c>
      <c r="F269" s="470"/>
      <c r="G269" s="471"/>
      <c r="H269" s="43">
        <f>VLOOKUP(A269,Belimo!$A:$B,2,FALSE)</f>
        <v>752</v>
      </c>
      <c r="I269" s="22">
        <f t="shared" si="22"/>
        <v>60896.960000000006</v>
      </c>
    </row>
    <row r="270" spans="1:9" x14ac:dyDescent="0.3">
      <c r="A270" s="484" t="s">
        <v>410</v>
      </c>
      <c r="B270" s="485"/>
      <c r="C270" s="486"/>
      <c r="D270" s="21" t="s">
        <v>208</v>
      </c>
      <c r="E270" s="469" t="s">
        <v>1090</v>
      </c>
      <c r="F270" s="470"/>
      <c r="G270" s="471"/>
      <c r="H270" s="43">
        <f>VLOOKUP(A270,Belimo!$A:$B,2,FALSE)</f>
        <v>824</v>
      </c>
      <c r="I270" s="22">
        <f t="shared" si="22"/>
        <v>66727.520000000004</v>
      </c>
    </row>
    <row r="271" spans="1:9" x14ac:dyDescent="0.3">
      <c r="A271" s="484" t="s">
        <v>412</v>
      </c>
      <c r="B271" s="485"/>
      <c r="C271" s="486"/>
      <c r="D271" s="21" t="s">
        <v>208</v>
      </c>
      <c r="E271" s="469" t="s">
        <v>1091</v>
      </c>
      <c r="F271" s="470"/>
      <c r="G271" s="471"/>
      <c r="H271" s="43">
        <f>VLOOKUP(A271,Belimo!$A:$B,2,FALSE)</f>
        <v>824</v>
      </c>
      <c r="I271" s="22">
        <f t="shared" si="22"/>
        <v>66727.520000000004</v>
      </c>
    </row>
    <row r="272" spans="1:9" x14ac:dyDescent="0.3">
      <c r="A272" s="484" t="s">
        <v>1068</v>
      </c>
      <c r="B272" s="485"/>
      <c r="C272" s="486"/>
      <c r="D272" s="21" t="s">
        <v>209</v>
      </c>
      <c r="E272" s="469" t="s">
        <v>1092</v>
      </c>
      <c r="F272" s="470"/>
      <c r="G272" s="471"/>
      <c r="H272" s="43">
        <f>VLOOKUP(A272,Belimo!$A:$B,2,FALSE)</f>
        <v>1321</v>
      </c>
      <c r="I272" s="22">
        <f t="shared" si="22"/>
        <v>106974.58</v>
      </c>
    </row>
    <row r="273" spans="1:9" x14ac:dyDescent="0.3">
      <c r="A273" s="484" t="s">
        <v>1093</v>
      </c>
      <c r="B273" s="485"/>
      <c r="C273" s="486"/>
      <c r="D273" s="26" t="s">
        <v>703</v>
      </c>
      <c r="E273" s="469" t="s">
        <v>1092</v>
      </c>
      <c r="F273" s="470"/>
      <c r="G273" s="471"/>
      <c r="H273" s="43">
        <f>VLOOKUP(A273,Belimo!$A:$B,2,FALSE)</f>
        <v>1330</v>
      </c>
      <c r="I273" s="22">
        <f t="shared" ref="I273" si="23">$H$7*H273</f>
        <v>107703.40000000001</v>
      </c>
    </row>
    <row r="274" spans="1:9" ht="30" customHeight="1" x14ac:dyDescent="0.3">
      <c r="A274" s="323" t="s">
        <v>1275</v>
      </c>
      <c r="B274" s="324"/>
      <c r="C274" s="325"/>
      <c r="D274" s="109" t="s">
        <v>1274</v>
      </c>
      <c r="E274" s="472" t="s">
        <v>1242</v>
      </c>
      <c r="F274" s="473"/>
      <c r="G274" s="474"/>
      <c r="H274" s="43">
        <f>VLOOKUP(A274,Belimo!$A:$B,2,FALSE)</f>
        <v>2821</v>
      </c>
      <c r="I274" s="22">
        <f t="shared" si="22"/>
        <v>228444.58000000002</v>
      </c>
    </row>
    <row r="276" spans="1:9" x14ac:dyDescent="0.3">
      <c r="A276" s="12" t="s">
        <v>849</v>
      </c>
    </row>
    <row r="277" spans="1:9" x14ac:dyDescent="0.3">
      <c r="A277" s="10"/>
    </row>
    <row r="278" spans="1:9" x14ac:dyDescent="0.3">
      <c r="A278" s="10" t="s">
        <v>1216</v>
      </c>
    </row>
    <row r="279" spans="1:9" x14ac:dyDescent="0.3">
      <c r="A279" s="10" t="s">
        <v>1433</v>
      </c>
    </row>
    <row r="280" spans="1:9" x14ac:dyDescent="0.3">
      <c r="A280" s="14" t="s">
        <v>1217</v>
      </c>
    </row>
  </sheetData>
  <sheetProtection password="CF66" sheet="1" objects="1" scenarios="1"/>
  <mergeCells count="189">
    <mergeCell ref="A262:C262"/>
    <mergeCell ref="A263:C263"/>
    <mergeCell ref="A264:C264"/>
    <mergeCell ref="A265:C265"/>
    <mergeCell ref="A266:C266"/>
    <mergeCell ref="A257:C257"/>
    <mergeCell ref="A258:C258"/>
    <mergeCell ref="A243:C243"/>
    <mergeCell ref="A244:C244"/>
    <mergeCell ref="A245:C245"/>
    <mergeCell ref="A252:C252"/>
    <mergeCell ref="A253:C253"/>
    <mergeCell ref="A255:C255"/>
    <mergeCell ref="A256:C256"/>
    <mergeCell ref="A254:I254"/>
    <mergeCell ref="A247:C247"/>
    <mergeCell ref="A248:C248"/>
    <mergeCell ref="A250:C250"/>
    <mergeCell ref="A249:I249"/>
    <mergeCell ref="A246:C246"/>
    <mergeCell ref="E250:G250"/>
    <mergeCell ref="E251:G251"/>
    <mergeCell ref="E252:G252"/>
    <mergeCell ref="E255:G255"/>
    <mergeCell ref="A234:C234"/>
    <mergeCell ref="A236:C236"/>
    <mergeCell ref="A237:C237"/>
    <mergeCell ref="A238:C238"/>
    <mergeCell ref="A274:C274"/>
    <mergeCell ref="H6:I6"/>
    <mergeCell ref="A9:I9"/>
    <mergeCell ref="A26:I26"/>
    <mergeCell ref="A42:I42"/>
    <mergeCell ref="A58:I58"/>
    <mergeCell ref="A74:I74"/>
    <mergeCell ref="A90:I90"/>
    <mergeCell ref="A110:I110"/>
    <mergeCell ref="A127:I127"/>
    <mergeCell ref="A267:C267"/>
    <mergeCell ref="A269:C269"/>
    <mergeCell ref="A270:C270"/>
    <mergeCell ref="A271:C271"/>
    <mergeCell ref="A272:C272"/>
    <mergeCell ref="A268:I268"/>
    <mergeCell ref="A261:C261"/>
    <mergeCell ref="A260:C260"/>
    <mergeCell ref="A259:I259"/>
    <mergeCell ref="A251:C251"/>
    <mergeCell ref="A169:I169"/>
    <mergeCell ref="A229:C229"/>
    <mergeCell ref="A226:I226"/>
    <mergeCell ref="A220:C220"/>
    <mergeCell ref="A221:C221"/>
    <mergeCell ref="A222:C222"/>
    <mergeCell ref="A218:I218"/>
    <mergeCell ref="A219:I219"/>
    <mergeCell ref="A224:C224"/>
    <mergeCell ref="A225:C225"/>
    <mergeCell ref="A228:C228"/>
    <mergeCell ref="A170:A171"/>
    <mergeCell ref="B170:B171"/>
    <mergeCell ref="A174:A177"/>
    <mergeCell ref="B174:B177"/>
    <mergeCell ref="A184:A185"/>
    <mergeCell ref="A223:C223"/>
    <mergeCell ref="A227:C227"/>
    <mergeCell ref="E193:G193"/>
    <mergeCell ref="E194:G194"/>
    <mergeCell ref="E195:G195"/>
    <mergeCell ref="E196:G196"/>
    <mergeCell ref="E206:G206"/>
    <mergeCell ref="E207:G207"/>
    <mergeCell ref="A240:C240"/>
    <mergeCell ref="A230:C230"/>
    <mergeCell ref="A231:C231"/>
    <mergeCell ref="A241:C241"/>
    <mergeCell ref="A242:C242"/>
    <mergeCell ref="A162:I162"/>
    <mergeCell ref="A173:I173"/>
    <mergeCell ref="A178:I178"/>
    <mergeCell ref="A183:I183"/>
    <mergeCell ref="A190:I190"/>
    <mergeCell ref="A206:D206"/>
    <mergeCell ref="A207:D207"/>
    <mergeCell ref="A201:D201"/>
    <mergeCell ref="A202:D202"/>
    <mergeCell ref="A203:D203"/>
    <mergeCell ref="A204:D204"/>
    <mergeCell ref="A205:D205"/>
    <mergeCell ref="A192:I192"/>
    <mergeCell ref="A239:C239"/>
    <mergeCell ref="A235:I235"/>
    <mergeCell ref="A232:C232"/>
    <mergeCell ref="A233:C233"/>
    <mergeCell ref="A186:I186"/>
    <mergeCell ref="B179:B182"/>
    <mergeCell ref="A43:A56"/>
    <mergeCell ref="B43:B56"/>
    <mergeCell ref="A141:A149"/>
    <mergeCell ref="B141:B149"/>
    <mergeCell ref="A152:I152"/>
    <mergeCell ref="A91:A108"/>
    <mergeCell ref="B91:B108"/>
    <mergeCell ref="A111:A125"/>
    <mergeCell ref="B111:B125"/>
    <mergeCell ref="B128:B136"/>
    <mergeCell ref="A140:I140"/>
    <mergeCell ref="A128:A137"/>
    <mergeCell ref="A138:A139"/>
    <mergeCell ref="A10:I10"/>
    <mergeCell ref="A11:A24"/>
    <mergeCell ref="A1:I1"/>
    <mergeCell ref="A2:I2"/>
    <mergeCell ref="A3:I3"/>
    <mergeCell ref="A5:I5"/>
    <mergeCell ref="B11:B24"/>
    <mergeCell ref="A27:A40"/>
    <mergeCell ref="B27:B40"/>
    <mergeCell ref="A273:C273"/>
    <mergeCell ref="A197:D197"/>
    <mergeCell ref="A196:D196"/>
    <mergeCell ref="A195:D195"/>
    <mergeCell ref="A194:D194"/>
    <mergeCell ref="A75:A88"/>
    <mergeCell ref="B75:B88"/>
    <mergeCell ref="A59:A72"/>
    <mergeCell ref="B59:B72"/>
    <mergeCell ref="A153:A155"/>
    <mergeCell ref="B153:B155"/>
    <mergeCell ref="A157:I157"/>
    <mergeCell ref="A193:D193"/>
    <mergeCell ref="A198:D198"/>
    <mergeCell ref="A199:D199"/>
    <mergeCell ref="A200:D200"/>
    <mergeCell ref="A179:A182"/>
    <mergeCell ref="A158:A160"/>
    <mergeCell ref="B158:B160"/>
    <mergeCell ref="A163:A167"/>
    <mergeCell ref="B163:B167"/>
    <mergeCell ref="B184:B185"/>
    <mergeCell ref="A187:A189"/>
    <mergeCell ref="B187:B189"/>
    <mergeCell ref="E220:G220"/>
    <mergeCell ref="E221:G221"/>
    <mergeCell ref="E222:G222"/>
    <mergeCell ref="E223:G223"/>
    <mergeCell ref="E224:G224"/>
    <mergeCell ref="E197:G197"/>
    <mergeCell ref="E198:G198"/>
    <mergeCell ref="E199:G199"/>
    <mergeCell ref="E200:G200"/>
    <mergeCell ref="E201:G201"/>
    <mergeCell ref="E202:G202"/>
    <mergeCell ref="E203:G203"/>
    <mergeCell ref="E204:G204"/>
    <mergeCell ref="E205:G205"/>
    <mergeCell ref="E225:G225"/>
    <mergeCell ref="E227:G227"/>
    <mergeCell ref="E228:G228"/>
    <mergeCell ref="E229:G229"/>
    <mergeCell ref="E230:G230"/>
    <mergeCell ref="E231:G231"/>
    <mergeCell ref="E236:G236"/>
    <mergeCell ref="E237:G237"/>
    <mergeCell ref="E238:G238"/>
    <mergeCell ref="E239:G239"/>
    <mergeCell ref="E240:G240"/>
    <mergeCell ref="E241:G241"/>
    <mergeCell ref="E242:G242"/>
    <mergeCell ref="E243:G243"/>
    <mergeCell ref="E245:G245"/>
    <mergeCell ref="E246:G246"/>
    <mergeCell ref="E247:G247"/>
    <mergeCell ref="E248:G248"/>
    <mergeCell ref="E269:G269"/>
    <mergeCell ref="E270:G270"/>
    <mergeCell ref="E271:G271"/>
    <mergeCell ref="E272:G272"/>
    <mergeCell ref="E273:G273"/>
    <mergeCell ref="E274:G274"/>
    <mergeCell ref="E256:G256"/>
    <mergeCell ref="E260:G260"/>
    <mergeCell ref="E261:G261"/>
    <mergeCell ref="E262:G262"/>
    <mergeCell ref="E263:G263"/>
    <mergeCell ref="E264:G264"/>
    <mergeCell ref="E265:G265"/>
    <mergeCell ref="E266:G266"/>
    <mergeCell ref="E267:G267"/>
  </mergeCells>
  <hyperlinks>
    <hyperlink ref="J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55" fitToHeight="0" orientation="portrait" r:id="rId1"/>
  <headerFooter alignWithMargins="0">
    <oddFooter>&amp;L&amp;"Bookman Old Style,обычный"* Цены со склада в Казани, включая НДС.
1 CHF - 1 швейцарский франк по курсу ЦБ РФ.
&amp;"Bookman Old Style,полужирный"ООО "ТеплоАвтоматика", 420015, г.Казань,ул.Гоголя,27а, оф. 3 тел./факс(843)2388105, 2644105, teploavt@bk.ru</oddFooter>
  </headerFooter>
  <rowBreaks count="2" manualBreakCount="2">
    <brk id="73" max="8" man="1"/>
    <brk id="182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zoomScaleNormal="100" zoomScaleSheetLayoutView="100" workbookViewId="0">
      <pane ySplit="8" topLeftCell="A9" activePane="bottomLeft" state="frozen"/>
      <selection activeCell="H10" sqref="H10"/>
      <selection pane="bottomLeft" sqref="A1:D1"/>
    </sheetView>
  </sheetViews>
  <sheetFormatPr defaultRowHeight="15" x14ac:dyDescent="0.3"/>
  <cols>
    <col min="1" max="1" width="16.85546875" style="1" customWidth="1"/>
    <col min="2" max="2" width="86.140625" style="1" customWidth="1"/>
    <col min="3" max="3" width="10" style="2" customWidth="1"/>
    <col min="4" max="4" width="12.140625" style="2" customWidth="1"/>
    <col min="5" max="5" width="12.28515625" style="1" customWidth="1"/>
    <col min="6" max="16384" width="9.140625" style="1"/>
  </cols>
  <sheetData>
    <row r="1" spans="1:9" ht="45" x14ac:dyDescent="0.3">
      <c r="A1" s="282" t="s">
        <v>900</v>
      </c>
      <c r="B1" s="282"/>
      <c r="C1" s="282"/>
      <c r="D1" s="282"/>
      <c r="E1" s="88" t="s">
        <v>1215</v>
      </c>
      <c r="F1" s="87"/>
      <c r="G1" s="87"/>
      <c r="H1" s="87"/>
      <c r="I1" s="27"/>
    </row>
    <row r="2" spans="1:9" ht="19.5" hidden="1" x14ac:dyDescent="0.3">
      <c r="A2" s="305" t="s">
        <v>901</v>
      </c>
      <c r="B2" s="305"/>
      <c r="C2" s="305"/>
      <c r="D2" s="305"/>
      <c r="E2" s="28"/>
      <c r="F2" s="28"/>
      <c r="G2" s="28"/>
      <c r="H2" s="28"/>
      <c r="I2" s="28"/>
    </row>
    <row r="3" spans="1:9" ht="16.5" customHeight="1" x14ac:dyDescent="0.3">
      <c r="A3" s="283" t="s">
        <v>2715</v>
      </c>
      <c r="B3" s="283"/>
      <c r="C3" s="283"/>
      <c r="D3" s="283"/>
    </row>
    <row r="5" spans="1:9" ht="54" customHeight="1" x14ac:dyDescent="0.3">
      <c r="A5" s="306" t="s">
        <v>1219</v>
      </c>
      <c r="B5" s="306"/>
      <c r="C5" s="306"/>
      <c r="D5" s="306"/>
    </row>
    <row r="6" spans="1:9" ht="18" customHeight="1" thickBot="1" x14ac:dyDescent="0.35">
      <c r="A6" s="3"/>
      <c r="B6" s="3"/>
      <c r="C6" s="393">
        <v>44602</v>
      </c>
      <c r="D6" s="393"/>
    </row>
    <row r="7" spans="1:9" ht="18" customHeight="1" x14ac:dyDescent="0.3">
      <c r="A7" s="15"/>
      <c r="B7" s="15"/>
      <c r="C7" s="91">
        <v>80.98</v>
      </c>
      <c r="D7" s="117" t="s">
        <v>1213</v>
      </c>
    </row>
    <row r="8" spans="1:9" s="6" customFormat="1" ht="47.25" x14ac:dyDescent="0.2">
      <c r="A8" s="4" t="s">
        <v>255</v>
      </c>
      <c r="B8" s="4" t="s">
        <v>389</v>
      </c>
      <c r="C8" s="16" t="s">
        <v>1153</v>
      </c>
      <c r="D8" s="126" t="s">
        <v>1454</v>
      </c>
    </row>
    <row r="9" spans="1:9" s="6" customFormat="1" ht="52.5" customHeight="1" x14ac:dyDescent="0.2">
      <c r="A9" s="431" t="s">
        <v>390</v>
      </c>
      <c r="B9" s="301"/>
      <c r="C9" s="301"/>
      <c r="D9" s="302"/>
    </row>
    <row r="10" spans="1:9" ht="42.75" customHeight="1" x14ac:dyDescent="0.3">
      <c r="A10" s="496" t="s">
        <v>31</v>
      </c>
      <c r="B10" s="497"/>
      <c r="C10" s="497"/>
      <c r="D10" s="498"/>
    </row>
    <row r="11" spans="1:9" x14ac:dyDescent="0.3">
      <c r="A11" s="112" t="s">
        <v>317</v>
      </c>
      <c r="B11" s="112" t="s">
        <v>256</v>
      </c>
      <c r="C11" s="43">
        <f>VLOOKUP(A11,Belimo!$A:$B,2,FALSE)</f>
        <v>123</v>
      </c>
      <c r="D11" s="22">
        <f t="shared" ref="D11:D20" si="0">$C$7*C11</f>
        <v>9960.5400000000009</v>
      </c>
    </row>
    <row r="12" spans="1:9" x14ac:dyDescent="0.3">
      <c r="A12" s="112" t="s">
        <v>257</v>
      </c>
      <c r="B12" s="112" t="s">
        <v>258</v>
      </c>
      <c r="C12" s="43">
        <f>VLOOKUP(A12,Belimo!$A:$B,2,FALSE)</f>
        <v>123</v>
      </c>
      <c r="D12" s="22">
        <f t="shared" si="0"/>
        <v>9960.5400000000009</v>
      </c>
    </row>
    <row r="13" spans="1:9" x14ac:dyDescent="0.3">
      <c r="A13" s="112" t="s">
        <v>259</v>
      </c>
      <c r="B13" s="112" t="s">
        <v>260</v>
      </c>
      <c r="C13" s="43">
        <f>VLOOKUP(A13,Belimo!$A:$B,2,FALSE)</f>
        <v>119</v>
      </c>
      <c r="D13" s="22">
        <f t="shared" si="0"/>
        <v>9636.6200000000008</v>
      </c>
    </row>
    <row r="14" spans="1:9" x14ac:dyDescent="0.3">
      <c r="A14" s="112" t="s">
        <v>261</v>
      </c>
      <c r="B14" s="112" t="s">
        <v>262</v>
      </c>
      <c r="C14" s="43">
        <f>VLOOKUP(A14,Belimo!$A:$B,2,FALSE)</f>
        <v>119</v>
      </c>
      <c r="D14" s="22">
        <f t="shared" si="0"/>
        <v>9636.6200000000008</v>
      </c>
    </row>
    <row r="15" spans="1:9" x14ac:dyDescent="0.3">
      <c r="A15" s="112" t="s">
        <v>318</v>
      </c>
      <c r="B15" s="112" t="s">
        <v>263</v>
      </c>
      <c r="C15" s="43">
        <f>VLOOKUP(A15,Belimo!$A:$B,2,FALSE)</f>
        <v>116</v>
      </c>
      <c r="D15" s="22">
        <f t="shared" si="0"/>
        <v>9393.68</v>
      </c>
    </row>
    <row r="16" spans="1:9" x14ac:dyDescent="0.3">
      <c r="A16" s="112" t="s">
        <v>264</v>
      </c>
      <c r="B16" s="112" t="s">
        <v>39</v>
      </c>
      <c r="C16" s="43">
        <f>VLOOKUP(A16,Belimo!$A:$B,2,FALSE)</f>
        <v>116</v>
      </c>
      <c r="D16" s="22">
        <f t="shared" si="0"/>
        <v>9393.68</v>
      </c>
    </row>
    <row r="17" spans="1:4" x14ac:dyDescent="0.3">
      <c r="A17" s="112" t="s">
        <v>179</v>
      </c>
      <c r="B17" s="112" t="s">
        <v>858</v>
      </c>
      <c r="C17" s="43">
        <f>VLOOKUP(A17,Belimo!$A:$B,2,FALSE)</f>
        <v>112</v>
      </c>
      <c r="D17" s="22">
        <f t="shared" si="0"/>
        <v>9069.76</v>
      </c>
    </row>
    <row r="18" spans="1:4" x14ac:dyDescent="0.3">
      <c r="A18" s="112" t="s">
        <v>40</v>
      </c>
      <c r="B18" s="112" t="s">
        <v>859</v>
      </c>
      <c r="C18" s="43">
        <f>VLOOKUP(A18,Belimo!$A:$B,2,FALSE)</f>
        <v>112</v>
      </c>
      <c r="D18" s="22">
        <f t="shared" si="0"/>
        <v>9069.76</v>
      </c>
    </row>
    <row r="19" spans="1:4" x14ac:dyDescent="0.3">
      <c r="A19" s="112" t="s">
        <v>180</v>
      </c>
      <c r="B19" s="112" t="s">
        <v>860</v>
      </c>
      <c r="C19" s="43">
        <f>VLOOKUP(A19,Belimo!$A:$B,2,FALSE)</f>
        <v>169</v>
      </c>
      <c r="D19" s="22">
        <f t="shared" si="0"/>
        <v>13685.62</v>
      </c>
    </row>
    <row r="20" spans="1:4" x14ac:dyDescent="0.3">
      <c r="A20" s="112" t="s">
        <v>41</v>
      </c>
      <c r="B20" s="112" t="s">
        <v>861</v>
      </c>
      <c r="C20" s="43">
        <f>VLOOKUP(A20,Belimo!$A:$B,2,FALSE)</f>
        <v>169</v>
      </c>
      <c r="D20" s="22">
        <f t="shared" si="0"/>
        <v>13685.62</v>
      </c>
    </row>
    <row r="21" spans="1:4" ht="43.5" customHeight="1" x14ac:dyDescent="0.3">
      <c r="A21" s="496" t="s">
        <v>32</v>
      </c>
      <c r="B21" s="497"/>
      <c r="C21" s="497"/>
      <c r="D21" s="498"/>
    </row>
    <row r="22" spans="1:4" x14ac:dyDescent="0.3">
      <c r="A22" s="112" t="s">
        <v>56</v>
      </c>
      <c r="B22" s="112" t="s">
        <v>42</v>
      </c>
      <c r="C22" s="43">
        <f>VLOOKUP(A22,Belimo!$A:$B,2,FALSE)</f>
        <v>143</v>
      </c>
      <c r="D22" s="22">
        <f>$C$7*C22</f>
        <v>11580.140000000001</v>
      </c>
    </row>
    <row r="23" spans="1:4" x14ac:dyDescent="0.3">
      <c r="A23" s="112" t="s">
        <v>57</v>
      </c>
      <c r="B23" s="112" t="s">
        <v>285</v>
      </c>
      <c r="C23" s="43">
        <f>VLOOKUP(A23,Belimo!$A:$B,2,FALSE)</f>
        <v>163</v>
      </c>
      <c r="D23" s="22">
        <f>$C$7*C23</f>
        <v>13199.74</v>
      </c>
    </row>
    <row r="24" spans="1:4" x14ac:dyDescent="0.3">
      <c r="A24" s="112" t="s">
        <v>58</v>
      </c>
      <c r="B24" s="112" t="s">
        <v>286</v>
      </c>
      <c r="C24" s="43">
        <f>VLOOKUP(A24,Belimo!$A:$B,2,FALSE)</f>
        <v>143</v>
      </c>
      <c r="D24" s="22">
        <f>$C$7*C24</f>
        <v>11580.140000000001</v>
      </c>
    </row>
    <row r="25" spans="1:4" x14ac:dyDescent="0.3">
      <c r="A25" s="112" t="s">
        <v>59</v>
      </c>
      <c r="B25" s="112" t="s">
        <v>287</v>
      </c>
      <c r="C25" s="43">
        <f>VLOOKUP(A25,Belimo!$A:$B,2,FALSE)</f>
        <v>163</v>
      </c>
      <c r="D25" s="22">
        <f>$C$7*C25</f>
        <v>13199.74</v>
      </c>
    </row>
    <row r="26" spans="1:4" x14ac:dyDescent="0.3">
      <c r="A26" s="112" t="s">
        <v>60</v>
      </c>
      <c r="B26" s="112" t="s">
        <v>862</v>
      </c>
      <c r="C26" s="43">
        <f>VLOOKUP(A26,Belimo!$A:$B,2,FALSE)</f>
        <v>192</v>
      </c>
      <c r="D26" s="22">
        <f>$C$7*C26</f>
        <v>15548.16</v>
      </c>
    </row>
    <row r="27" spans="1:4" ht="43.5" customHeight="1" x14ac:dyDescent="0.3">
      <c r="A27" s="496" t="s">
        <v>33</v>
      </c>
      <c r="B27" s="497"/>
      <c r="C27" s="497"/>
      <c r="D27" s="498"/>
    </row>
    <row r="28" spans="1:4" x14ac:dyDescent="0.3">
      <c r="A28" s="112" t="s">
        <v>792</v>
      </c>
      <c r="B28" s="112" t="s">
        <v>415</v>
      </c>
      <c r="C28" s="43">
        <f>VLOOKUP(A28,Belimo!$A:$B,2,FALSE)</f>
        <v>139</v>
      </c>
      <c r="D28" s="22">
        <f>$C$7*C28</f>
        <v>11256.220000000001</v>
      </c>
    </row>
    <row r="29" spans="1:4" x14ac:dyDescent="0.3">
      <c r="A29" s="112" t="s">
        <v>793</v>
      </c>
      <c r="B29" s="112" t="s">
        <v>3</v>
      </c>
      <c r="C29" s="43">
        <f>VLOOKUP(A29,Belimo!$A:$B,2,FALSE)</f>
        <v>157</v>
      </c>
      <c r="D29" s="22">
        <f t="shared" ref="D29:D37" si="1">$C$7*C29</f>
        <v>12713.86</v>
      </c>
    </row>
    <row r="30" spans="1:4" x14ac:dyDescent="0.3">
      <c r="A30" s="112" t="s">
        <v>794</v>
      </c>
      <c r="B30" s="112" t="s">
        <v>42</v>
      </c>
      <c r="C30" s="43">
        <f>VLOOKUP(A30,Belimo!$A:$B,2,FALSE)</f>
        <v>143</v>
      </c>
      <c r="D30" s="22">
        <f t="shared" si="1"/>
        <v>11580.140000000001</v>
      </c>
    </row>
    <row r="31" spans="1:4" x14ac:dyDescent="0.3">
      <c r="A31" s="112" t="s">
        <v>795</v>
      </c>
      <c r="B31" s="112" t="s">
        <v>416</v>
      </c>
      <c r="C31" s="43">
        <f>VLOOKUP(A31,Belimo!$A:$B,2,FALSE)</f>
        <v>139</v>
      </c>
      <c r="D31" s="22">
        <f t="shared" si="1"/>
        <v>11256.220000000001</v>
      </c>
    </row>
    <row r="32" spans="1:4" x14ac:dyDescent="0.3">
      <c r="A32" s="112" t="s">
        <v>796</v>
      </c>
      <c r="B32" s="112" t="s">
        <v>198</v>
      </c>
      <c r="C32" s="43">
        <f>VLOOKUP(A32,Belimo!$A:$B,2,FALSE)</f>
        <v>157</v>
      </c>
      <c r="D32" s="22">
        <f t="shared" si="1"/>
        <v>12713.86</v>
      </c>
    </row>
    <row r="33" spans="1:4" x14ac:dyDescent="0.3">
      <c r="A33" s="112" t="s">
        <v>61</v>
      </c>
      <c r="B33" s="112" t="s">
        <v>286</v>
      </c>
      <c r="C33" s="43">
        <f>VLOOKUP(A33,Belimo!$A:$B,2,FALSE)</f>
        <v>143</v>
      </c>
      <c r="D33" s="22">
        <f t="shared" si="1"/>
        <v>11580.140000000001</v>
      </c>
    </row>
    <row r="34" spans="1:4" x14ac:dyDescent="0.3">
      <c r="A34" s="112" t="s">
        <v>797</v>
      </c>
      <c r="B34" s="112" t="s">
        <v>863</v>
      </c>
      <c r="C34" s="43">
        <f>VLOOKUP(A34,Belimo!$A:$B,2,FALSE)</f>
        <v>187</v>
      </c>
      <c r="D34" s="22">
        <f t="shared" si="1"/>
        <v>15143.26</v>
      </c>
    </row>
    <row r="35" spans="1:4" x14ac:dyDescent="0.3">
      <c r="A35" s="112" t="s">
        <v>319</v>
      </c>
      <c r="B35" s="112" t="s">
        <v>864</v>
      </c>
      <c r="C35" s="43">
        <f>VLOOKUP(A35,Belimo!$A:$B,2,FALSE)</f>
        <v>192</v>
      </c>
      <c r="D35" s="22">
        <f t="shared" si="1"/>
        <v>15548.16</v>
      </c>
    </row>
    <row r="36" spans="1:4" x14ac:dyDescent="0.3">
      <c r="A36" s="112" t="s">
        <v>2329</v>
      </c>
      <c r="B36" s="112" t="s">
        <v>865</v>
      </c>
      <c r="C36" s="43">
        <f>VLOOKUP(A36,Belimo!$A:$B,2,FALSE)</f>
        <v>223</v>
      </c>
      <c r="D36" s="22">
        <f t="shared" si="1"/>
        <v>18058.54</v>
      </c>
    </row>
    <row r="37" spans="1:4" x14ac:dyDescent="0.3">
      <c r="A37" s="112" t="s">
        <v>803</v>
      </c>
      <c r="B37" s="112" t="s">
        <v>866</v>
      </c>
      <c r="C37" s="43">
        <f>VLOOKUP(A37,Belimo!$A:$B,2,FALSE)</f>
        <v>214</v>
      </c>
      <c r="D37" s="22">
        <f t="shared" si="1"/>
        <v>17329.72</v>
      </c>
    </row>
    <row r="38" spans="1:4" ht="44.25" customHeight="1" x14ac:dyDescent="0.3">
      <c r="A38" s="496" t="s">
        <v>34</v>
      </c>
      <c r="B38" s="497"/>
      <c r="C38" s="497"/>
      <c r="D38" s="498"/>
    </row>
    <row r="39" spans="1:4" x14ac:dyDescent="0.3">
      <c r="A39" s="112" t="s">
        <v>798</v>
      </c>
      <c r="B39" s="112" t="s">
        <v>415</v>
      </c>
      <c r="C39" s="43">
        <f>VLOOKUP(A39,Belimo!$A:$B,2,FALSE)</f>
        <v>175</v>
      </c>
      <c r="D39" s="22">
        <f>$C$7*C39</f>
        <v>14171.5</v>
      </c>
    </row>
    <row r="40" spans="1:4" x14ac:dyDescent="0.3">
      <c r="A40" s="112" t="s">
        <v>800</v>
      </c>
      <c r="B40" s="112" t="s">
        <v>197</v>
      </c>
      <c r="C40" s="43">
        <f>VLOOKUP(A40,Belimo!$A:$B,2,FALSE)</f>
        <v>209</v>
      </c>
      <c r="D40" s="22">
        <f t="shared" ref="D40:D103" si="2">$C$7*C40</f>
        <v>16924.82</v>
      </c>
    </row>
    <row r="41" spans="1:4" x14ac:dyDescent="0.3">
      <c r="A41" s="112" t="s">
        <v>799</v>
      </c>
      <c r="B41" s="112" t="s">
        <v>416</v>
      </c>
      <c r="C41" s="43">
        <f>VLOOKUP(A41,Belimo!$A:$B,2,FALSE)</f>
        <v>170</v>
      </c>
      <c r="D41" s="22">
        <f t="shared" si="2"/>
        <v>13766.6</v>
      </c>
    </row>
    <row r="42" spans="1:4" x14ac:dyDescent="0.3">
      <c r="A42" s="112" t="s">
        <v>801</v>
      </c>
      <c r="B42" s="112" t="s">
        <v>198</v>
      </c>
      <c r="C42" s="43">
        <f>VLOOKUP(A42,Belimo!$A:$B,2,FALSE)</f>
        <v>204</v>
      </c>
      <c r="D42" s="22">
        <f t="shared" si="2"/>
        <v>16519.920000000002</v>
      </c>
    </row>
    <row r="43" spans="1:4" x14ac:dyDescent="0.3">
      <c r="A43" s="112" t="s">
        <v>802</v>
      </c>
      <c r="B43" s="112" t="s">
        <v>863</v>
      </c>
      <c r="C43" s="43">
        <f>VLOOKUP(A43,Belimo!$A:$B,2,FALSE)</f>
        <v>243</v>
      </c>
      <c r="D43" s="22">
        <f t="shared" si="2"/>
        <v>19678.14</v>
      </c>
    </row>
    <row r="44" spans="1:4" x14ac:dyDescent="0.3">
      <c r="A44" s="112" t="s">
        <v>2361</v>
      </c>
      <c r="B44" s="112" t="s">
        <v>865</v>
      </c>
      <c r="C44" s="43">
        <f>VLOOKUP(A44,Belimo!$A:$B,2,FALSE)</f>
        <v>280</v>
      </c>
      <c r="D44" s="22">
        <f t="shared" si="2"/>
        <v>22674.400000000001</v>
      </c>
    </row>
    <row r="45" spans="1:4" x14ac:dyDescent="0.3">
      <c r="A45" s="112" t="s">
        <v>804</v>
      </c>
      <c r="B45" s="112" t="s">
        <v>867</v>
      </c>
      <c r="C45" s="43">
        <f>VLOOKUP(A45,Belimo!$A:$B,2,FALSE)</f>
        <v>276</v>
      </c>
      <c r="D45" s="22">
        <f t="shared" si="2"/>
        <v>22350.48</v>
      </c>
    </row>
    <row r="46" spans="1:4" ht="44.25" customHeight="1" x14ac:dyDescent="0.3">
      <c r="A46" s="496" t="s">
        <v>35</v>
      </c>
      <c r="B46" s="497"/>
      <c r="C46" s="497"/>
      <c r="D46" s="498"/>
    </row>
    <row r="47" spans="1:4" x14ac:dyDescent="0.3">
      <c r="A47" s="112" t="s">
        <v>805</v>
      </c>
      <c r="B47" s="112" t="s">
        <v>415</v>
      </c>
      <c r="C47" s="43">
        <f>VLOOKUP(A47,Belimo!$A:$B,2,FALSE)</f>
        <v>200</v>
      </c>
      <c r="D47" s="22">
        <f t="shared" si="2"/>
        <v>16196</v>
      </c>
    </row>
    <row r="48" spans="1:4" x14ac:dyDescent="0.3">
      <c r="A48" s="112" t="s">
        <v>806</v>
      </c>
      <c r="B48" s="112" t="s">
        <v>3</v>
      </c>
      <c r="C48" s="43">
        <f>VLOOKUP(A48,Belimo!$A:$B,2,FALSE)</f>
        <v>249</v>
      </c>
      <c r="D48" s="22">
        <f t="shared" si="2"/>
        <v>20164.02</v>
      </c>
    </row>
    <row r="49" spans="1:4" x14ac:dyDescent="0.3">
      <c r="A49" s="112" t="s">
        <v>807</v>
      </c>
      <c r="B49" s="112" t="s">
        <v>416</v>
      </c>
      <c r="C49" s="43">
        <f>VLOOKUP(A49,Belimo!$A:$B,2,FALSE)</f>
        <v>196</v>
      </c>
      <c r="D49" s="22">
        <f t="shared" si="2"/>
        <v>15872.08</v>
      </c>
    </row>
    <row r="50" spans="1:4" x14ac:dyDescent="0.3">
      <c r="A50" s="112" t="s">
        <v>808</v>
      </c>
      <c r="B50" s="112" t="s">
        <v>198</v>
      </c>
      <c r="C50" s="43">
        <f>VLOOKUP(A50,Belimo!$A:$B,2,FALSE)</f>
        <v>243</v>
      </c>
      <c r="D50" s="22">
        <f t="shared" si="2"/>
        <v>19678.14</v>
      </c>
    </row>
    <row r="51" spans="1:4" x14ac:dyDescent="0.3">
      <c r="A51" s="112" t="s">
        <v>809</v>
      </c>
      <c r="B51" s="112" t="s">
        <v>863</v>
      </c>
      <c r="C51" s="43">
        <f>VLOOKUP(A51,Belimo!$A:$B,2,FALSE)</f>
        <v>275</v>
      </c>
      <c r="D51" s="22">
        <f t="shared" si="2"/>
        <v>22269.5</v>
      </c>
    </row>
    <row r="52" spans="1:4" x14ac:dyDescent="0.3">
      <c r="A52" s="112" t="s">
        <v>2390</v>
      </c>
      <c r="B52" s="112" t="s">
        <v>865</v>
      </c>
      <c r="C52" s="43">
        <f>VLOOKUP(A52,Belimo!$A:$B,2,FALSE)</f>
        <v>311</v>
      </c>
      <c r="D52" s="22">
        <f t="shared" si="2"/>
        <v>25184.780000000002</v>
      </c>
    </row>
    <row r="53" spans="1:4" ht="12.75" hidden="1" customHeight="1" x14ac:dyDescent="0.3">
      <c r="A53" s="112" t="s">
        <v>383</v>
      </c>
      <c r="B53" s="112" t="s">
        <v>288</v>
      </c>
      <c r="C53" s="43" t="e">
        <f>VLOOKUP(A53,Belimo!$A:$B,2,FALSE)</f>
        <v>#N/A</v>
      </c>
      <c r="D53" s="22" t="e">
        <f t="shared" si="2"/>
        <v>#N/A</v>
      </c>
    </row>
    <row r="54" spans="1:4" x14ac:dyDescent="0.3">
      <c r="A54" s="112" t="s">
        <v>810</v>
      </c>
      <c r="B54" s="112" t="s">
        <v>867</v>
      </c>
      <c r="C54" s="43">
        <f>VLOOKUP(A54,Belimo!$A:$B,2,FALSE)</f>
        <v>314</v>
      </c>
      <c r="D54" s="22">
        <f t="shared" si="2"/>
        <v>25427.72</v>
      </c>
    </row>
    <row r="55" spans="1:4" ht="44.25" customHeight="1" x14ac:dyDescent="0.3">
      <c r="A55" s="496" t="s">
        <v>36</v>
      </c>
      <c r="B55" s="497"/>
      <c r="C55" s="497"/>
      <c r="D55" s="498"/>
    </row>
    <row r="56" spans="1:4" x14ac:dyDescent="0.3">
      <c r="A56" s="112" t="s">
        <v>811</v>
      </c>
      <c r="B56" s="112" t="s">
        <v>76</v>
      </c>
      <c r="C56" s="43">
        <f>VLOOKUP(A56,Belimo!$A:$B,2,FALSE)</f>
        <v>351</v>
      </c>
      <c r="D56" s="22">
        <f t="shared" si="2"/>
        <v>28423.980000000003</v>
      </c>
    </row>
    <row r="57" spans="1:4" x14ac:dyDescent="0.3">
      <c r="A57" s="112" t="s">
        <v>812</v>
      </c>
      <c r="B57" s="112" t="s">
        <v>414</v>
      </c>
      <c r="C57" s="43">
        <f>VLOOKUP(A57,Belimo!$A:$B,2,FALSE)</f>
        <v>345</v>
      </c>
      <c r="D57" s="22">
        <f t="shared" si="2"/>
        <v>27938.100000000002</v>
      </c>
    </row>
    <row r="58" spans="1:4" x14ac:dyDescent="0.3">
      <c r="A58" s="112" t="s">
        <v>813</v>
      </c>
      <c r="B58" s="112" t="s">
        <v>863</v>
      </c>
      <c r="C58" s="43">
        <f>VLOOKUP(A58,Belimo!$A:$B,2,FALSE)</f>
        <v>413</v>
      </c>
      <c r="D58" s="22">
        <f t="shared" si="2"/>
        <v>33444.740000000005</v>
      </c>
    </row>
    <row r="59" spans="1:4" x14ac:dyDescent="0.3">
      <c r="A59" s="112" t="s">
        <v>48</v>
      </c>
      <c r="B59" s="112" t="s">
        <v>867</v>
      </c>
      <c r="C59" s="43">
        <f>VLOOKUP(A59,Belimo!$A:$B,2,FALSE)</f>
        <v>454</v>
      </c>
      <c r="D59" s="22">
        <f t="shared" si="2"/>
        <v>36764.92</v>
      </c>
    </row>
    <row r="60" spans="1:4" s="6" customFormat="1" ht="52.5" customHeight="1" x14ac:dyDescent="0.2">
      <c r="A60" s="431" t="s">
        <v>289</v>
      </c>
      <c r="B60" s="301"/>
      <c r="C60" s="301"/>
      <c r="D60" s="302"/>
    </row>
    <row r="61" spans="1:4" ht="43.5" customHeight="1" x14ac:dyDescent="0.3">
      <c r="A61" s="496" t="s">
        <v>37</v>
      </c>
      <c r="B61" s="497"/>
      <c r="C61" s="497"/>
      <c r="D61" s="498"/>
    </row>
    <row r="62" spans="1:4" x14ac:dyDescent="0.3">
      <c r="A62" s="112" t="s">
        <v>778</v>
      </c>
      <c r="B62" s="112" t="s">
        <v>76</v>
      </c>
      <c r="C62" s="43">
        <f>VLOOKUP(A62,Belimo!$A:$B,2,FALSE)</f>
        <v>191</v>
      </c>
      <c r="D62" s="22">
        <f t="shared" si="2"/>
        <v>15467.18</v>
      </c>
    </row>
    <row r="63" spans="1:4" x14ac:dyDescent="0.3">
      <c r="A63" s="112" t="s">
        <v>779</v>
      </c>
      <c r="B63" s="112" t="s">
        <v>3</v>
      </c>
      <c r="C63" s="43">
        <f>VLOOKUP(A63,Belimo!$A:$B,2,FALSE)</f>
        <v>224</v>
      </c>
      <c r="D63" s="22">
        <f t="shared" si="2"/>
        <v>18139.52</v>
      </c>
    </row>
    <row r="64" spans="1:4" x14ac:dyDescent="0.3">
      <c r="A64" s="112" t="s">
        <v>780</v>
      </c>
      <c r="B64" s="112" t="s">
        <v>414</v>
      </c>
      <c r="C64" s="43">
        <f>VLOOKUP(A64,Belimo!$A:$B,2,FALSE)</f>
        <v>177</v>
      </c>
      <c r="D64" s="22">
        <f t="shared" si="2"/>
        <v>14333.460000000001</v>
      </c>
    </row>
    <row r="65" spans="1:4" x14ac:dyDescent="0.3">
      <c r="A65" s="112" t="s">
        <v>784</v>
      </c>
      <c r="B65" s="112" t="s">
        <v>699</v>
      </c>
      <c r="C65" s="43">
        <f>VLOOKUP(A65,Belimo!$A:$B,2,FALSE)</f>
        <v>222</v>
      </c>
      <c r="D65" s="22">
        <f t="shared" si="2"/>
        <v>17977.560000000001</v>
      </c>
    </row>
    <row r="66" spans="1:4" x14ac:dyDescent="0.3">
      <c r="A66" s="112" t="s">
        <v>781</v>
      </c>
      <c r="B66" s="112" t="s">
        <v>198</v>
      </c>
      <c r="C66" s="43">
        <f>VLOOKUP(A66,Belimo!$A:$B,2,FALSE)</f>
        <v>209</v>
      </c>
      <c r="D66" s="22">
        <f t="shared" si="2"/>
        <v>16924.82</v>
      </c>
    </row>
    <row r="67" spans="1:4" x14ac:dyDescent="0.3">
      <c r="A67" s="112" t="s">
        <v>782</v>
      </c>
      <c r="B67" s="112" t="s">
        <v>863</v>
      </c>
      <c r="C67" s="43">
        <f>VLOOKUP(A67,Belimo!$A:$B,2,FALSE)</f>
        <v>239</v>
      </c>
      <c r="D67" s="22">
        <f t="shared" si="2"/>
        <v>19354.22</v>
      </c>
    </row>
    <row r="68" spans="1:4" x14ac:dyDescent="0.3">
      <c r="A68" s="112" t="s">
        <v>783</v>
      </c>
      <c r="B68" s="112" t="s">
        <v>290</v>
      </c>
      <c r="C68" s="43">
        <f>VLOOKUP(A68,Belimo!$A:$B,2,FALSE)</f>
        <v>252</v>
      </c>
      <c r="D68" s="22">
        <f t="shared" si="2"/>
        <v>20406.960000000003</v>
      </c>
    </row>
    <row r="69" spans="1:4" ht="45" customHeight="1" x14ac:dyDescent="0.3">
      <c r="A69" s="496" t="s">
        <v>38</v>
      </c>
      <c r="B69" s="497"/>
      <c r="C69" s="497"/>
      <c r="D69" s="498"/>
    </row>
    <row r="70" spans="1:4" x14ac:dyDescent="0.3">
      <c r="A70" s="112" t="s">
        <v>384</v>
      </c>
      <c r="B70" s="112" t="s">
        <v>76</v>
      </c>
      <c r="C70" s="43">
        <f>VLOOKUP(A70,Belimo!$A:$B,2,FALSE)</f>
        <v>234</v>
      </c>
      <c r="D70" s="22">
        <f t="shared" si="2"/>
        <v>18949.32</v>
      </c>
    </row>
    <row r="71" spans="1:4" x14ac:dyDescent="0.3">
      <c r="A71" s="112" t="s">
        <v>385</v>
      </c>
      <c r="B71" s="112" t="s">
        <v>3</v>
      </c>
      <c r="C71" s="43">
        <f>VLOOKUP(A71,Belimo!$A:$B,2,FALSE)</f>
        <v>266</v>
      </c>
      <c r="D71" s="22">
        <f t="shared" si="2"/>
        <v>21540.68</v>
      </c>
    </row>
    <row r="72" spans="1:4" x14ac:dyDescent="0.3">
      <c r="A72" s="112" t="s">
        <v>386</v>
      </c>
      <c r="B72" s="112" t="s">
        <v>414</v>
      </c>
      <c r="C72" s="43">
        <f>VLOOKUP(A72,Belimo!$A:$B,2,FALSE)</f>
        <v>216</v>
      </c>
      <c r="D72" s="22">
        <f t="shared" si="2"/>
        <v>17491.68</v>
      </c>
    </row>
    <row r="73" spans="1:4" x14ac:dyDescent="0.3">
      <c r="A73" s="112" t="s">
        <v>706</v>
      </c>
      <c r="B73" s="112" t="s">
        <v>699</v>
      </c>
      <c r="C73" s="43">
        <f>VLOOKUP(A73,Belimo!$A:$B,2,FALSE)</f>
        <v>266</v>
      </c>
      <c r="D73" s="22">
        <f t="shared" si="2"/>
        <v>21540.68</v>
      </c>
    </row>
    <row r="74" spans="1:4" x14ac:dyDescent="0.3">
      <c r="A74" s="112" t="s">
        <v>387</v>
      </c>
      <c r="B74" s="112" t="s">
        <v>198</v>
      </c>
      <c r="C74" s="43">
        <f>VLOOKUP(A74,Belimo!$A:$B,2,FALSE)</f>
        <v>249</v>
      </c>
      <c r="D74" s="22">
        <f t="shared" si="2"/>
        <v>20164.02</v>
      </c>
    </row>
    <row r="75" spans="1:4" x14ac:dyDescent="0.3">
      <c r="A75" s="112" t="s">
        <v>388</v>
      </c>
      <c r="B75" s="112" t="s">
        <v>863</v>
      </c>
      <c r="C75" s="43">
        <f>VLOOKUP(A75,Belimo!$A:$B,2,FALSE)</f>
        <v>293</v>
      </c>
      <c r="D75" s="22">
        <f t="shared" si="2"/>
        <v>23727.14</v>
      </c>
    </row>
    <row r="76" spans="1:4" x14ac:dyDescent="0.3">
      <c r="A76" s="112" t="s">
        <v>705</v>
      </c>
      <c r="B76" s="112" t="s">
        <v>868</v>
      </c>
      <c r="C76" s="43">
        <f>VLOOKUP(A76,Belimo!$A:$B,2,FALSE)</f>
        <v>314</v>
      </c>
      <c r="D76" s="22">
        <f t="shared" si="2"/>
        <v>25427.72</v>
      </c>
    </row>
    <row r="77" spans="1:4" x14ac:dyDescent="0.3">
      <c r="A77" s="112" t="s">
        <v>66</v>
      </c>
      <c r="B77" s="112" t="s">
        <v>290</v>
      </c>
      <c r="C77" s="43">
        <f>VLOOKUP(A77,Belimo!$A:$B,2,FALSE)</f>
        <v>319</v>
      </c>
      <c r="D77" s="22">
        <f t="shared" si="2"/>
        <v>25832.620000000003</v>
      </c>
    </row>
    <row r="78" spans="1:4" ht="48.75" customHeight="1" x14ac:dyDescent="0.3">
      <c r="A78" s="496" t="s">
        <v>291</v>
      </c>
      <c r="B78" s="497"/>
      <c r="C78" s="497"/>
      <c r="D78" s="498"/>
    </row>
    <row r="79" spans="1:4" x14ac:dyDescent="0.3">
      <c r="A79" s="112" t="s">
        <v>189</v>
      </c>
      <c r="B79" s="112" t="s">
        <v>76</v>
      </c>
      <c r="C79" s="43">
        <f>VLOOKUP(A79,Belimo!$A:$B,2,FALSE)</f>
        <v>334</v>
      </c>
      <c r="D79" s="22">
        <f t="shared" si="2"/>
        <v>27047.32</v>
      </c>
    </row>
    <row r="80" spans="1:4" x14ac:dyDescent="0.3">
      <c r="A80" s="112" t="s">
        <v>190</v>
      </c>
      <c r="B80" s="112" t="s">
        <v>4</v>
      </c>
      <c r="C80" s="43">
        <f>VLOOKUP(A80,Belimo!$A:$B,2,FALSE)</f>
        <v>380</v>
      </c>
      <c r="D80" s="22">
        <f t="shared" si="2"/>
        <v>30772.400000000001</v>
      </c>
    </row>
    <row r="81" spans="1:4" x14ac:dyDescent="0.3">
      <c r="A81" s="112" t="s">
        <v>191</v>
      </c>
      <c r="B81" s="112" t="s">
        <v>414</v>
      </c>
      <c r="C81" s="43">
        <f>VLOOKUP(A81,Belimo!$A:$B,2,FALSE)</f>
        <v>275</v>
      </c>
      <c r="D81" s="22">
        <f t="shared" si="2"/>
        <v>22269.5</v>
      </c>
    </row>
    <row r="82" spans="1:4" x14ac:dyDescent="0.3">
      <c r="A82" s="112" t="s">
        <v>192</v>
      </c>
      <c r="B82" s="112" t="s">
        <v>699</v>
      </c>
      <c r="C82" s="43">
        <f>VLOOKUP(A82,Belimo!$A:$B,2,FALSE)</f>
        <v>385</v>
      </c>
      <c r="D82" s="22">
        <f t="shared" si="2"/>
        <v>31177.300000000003</v>
      </c>
    </row>
    <row r="83" spans="1:4" x14ac:dyDescent="0.3">
      <c r="A83" s="112" t="s">
        <v>193</v>
      </c>
      <c r="B83" s="112" t="s">
        <v>5</v>
      </c>
      <c r="C83" s="43">
        <f>VLOOKUP(A83,Belimo!$A:$B,2,FALSE)</f>
        <v>312</v>
      </c>
      <c r="D83" s="22">
        <f t="shared" si="2"/>
        <v>25265.760000000002</v>
      </c>
    </row>
    <row r="84" spans="1:4" x14ac:dyDescent="0.3">
      <c r="A84" s="112" t="s">
        <v>194</v>
      </c>
      <c r="B84" s="112" t="s">
        <v>863</v>
      </c>
      <c r="C84" s="43">
        <f>VLOOKUP(A84,Belimo!$A:$B,2,FALSE)</f>
        <v>328</v>
      </c>
      <c r="D84" s="22">
        <f t="shared" si="2"/>
        <v>26561.440000000002</v>
      </c>
    </row>
    <row r="85" spans="1:4" x14ac:dyDescent="0.3">
      <c r="A85" s="112" t="s">
        <v>195</v>
      </c>
      <c r="B85" s="112" t="s">
        <v>288</v>
      </c>
      <c r="C85" s="43">
        <f>VLOOKUP(A85,Belimo!$A:$B,2,FALSE)</f>
        <v>366</v>
      </c>
      <c r="D85" s="22">
        <f t="shared" si="2"/>
        <v>29638.68</v>
      </c>
    </row>
    <row r="86" spans="1:4" x14ac:dyDescent="0.3">
      <c r="A86" s="112" t="s">
        <v>196</v>
      </c>
      <c r="B86" s="112" t="s">
        <v>290</v>
      </c>
      <c r="C86" s="43">
        <f>VLOOKUP(A86,Belimo!$A:$B,2,FALSE)</f>
        <v>413</v>
      </c>
      <c r="D86" s="22">
        <f t="shared" si="2"/>
        <v>33444.740000000005</v>
      </c>
    </row>
    <row r="87" spans="1:4" ht="45.75" customHeight="1" x14ac:dyDescent="0.3">
      <c r="A87" s="496" t="s">
        <v>199</v>
      </c>
      <c r="B87" s="497"/>
      <c r="C87" s="497"/>
      <c r="D87" s="498"/>
    </row>
    <row r="88" spans="1:4" x14ac:dyDescent="0.3">
      <c r="A88" s="112" t="s">
        <v>181</v>
      </c>
      <c r="B88" s="112" t="s">
        <v>76</v>
      </c>
      <c r="C88" s="43">
        <f>VLOOKUP(A88,Belimo!$A:$B,2,FALSE)</f>
        <v>399</v>
      </c>
      <c r="D88" s="22">
        <f t="shared" si="2"/>
        <v>32311.02</v>
      </c>
    </row>
    <row r="89" spans="1:4" x14ac:dyDescent="0.3">
      <c r="A89" s="112" t="s">
        <v>182</v>
      </c>
      <c r="B89" s="112" t="s">
        <v>4</v>
      </c>
      <c r="C89" s="43">
        <f>VLOOKUP(A89,Belimo!$A:$B,2,FALSE)</f>
        <v>436</v>
      </c>
      <c r="D89" s="22">
        <f t="shared" si="2"/>
        <v>35307.279999999999</v>
      </c>
    </row>
    <row r="90" spans="1:4" x14ac:dyDescent="0.3">
      <c r="A90" s="112" t="s">
        <v>183</v>
      </c>
      <c r="B90" s="112" t="s">
        <v>414</v>
      </c>
      <c r="C90" s="43">
        <f>VLOOKUP(A90,Belimo!$A:$B,2,FALSE)</f>
        <v>336</v>
      </c>
      <c r="D90" s="22">
        <f t="shared" si="2"/>
        <v>27209.280000000002</v>
      </c>
    </row>
    <row r="91" spans="1:4" x14ac:dyDescent="0.3">
      <c r="A91" s="112" t="s">
        <v>186</v>
      </c>
      <c r="B91" s="112" t="s">
        <v>699</v>
      </c>
      <c r="C91" s="43">
        <f>VLOOKUP(A91,Belimo!$A:$B,2,FALSE)</f>
        <v>426</v>
      </c>
      <c r="D91" s="22">
        <f t="shared" si="2"/>
        <v>34497.480000000003</v>
      </c>
    </row>
    <row r="92" spans="1:4" x14ac:dyDescent="0.3">
      <c r="A92" s="112" t="s">
        <v>184</v>
      </c>
      <c r="B92" s="112" t="s">
        <v>5</v>
      </c>
      <c r="C92" s="43">
        <f>VLOOKUP(A92,Belimo!$A:$B,2,FALSE)</f>
        <v>372</v>
      </c>
      <c r="D92" s="22">
        <f t="shared" si="2"/>
        <v>30124.560000000001</v>
      </c>
    </row>
    <row r="93" spans="1:4" x14ac:dyDescent="0.3">
      <c r="A93" s="112" t="s">
        <v>185</v>
      </c>
      <c r="B93" s="112" t="s">
        <v>863</v>
      </c>
      <c r="C93" s="43">
        <f>VLOOKUP(A93,Belimo!$A:$B,2,FALSE)</f>
        <v>389</v>
      </c>
      <c r="D93" s="22">
        <f t="shared" si="2"/>
        <v>31501.22</v>
      </c>
    </row>
    <row r="94" spans="1:4" x14ac:dyDescent="0.3">
      <c r="A94" s="112" t="s">
        <v>187</v>
      </c>
      <c r="B94" s="112" t="s">
        <v>288</v>
      </c>
      <c r="C94" s="43">
        <f>VLOOKUP(A94,Belimo!$A:$B,2,FALSE)</f>
        <v>416</v>
      </c>
      <c r="D94" s="22">
        <f t="shared" si="2"/>
        <v>33687.68</v>
      </c>
    </row>
    <row r="95" spans="1:4" x14ac:dyDescent="0.3">
      <c r="A95" s="112" t="s">
        <v>188</v>
      </c>
      <c r="B95" s="112" t="s">
        <v>290</v>
      </c>
      <c r="C95" s="43">
        <f>VLOOKUP(A95,Belimo!$A:$B,2,FALSE)</f>
        <v>456</v>
      </c>
      <c r="D95" s="22">
        <f t="shared" si="2"/>
        <v>36926.880000000005</v>
      </c>
    </row>
    <row r="96" spans="1:4" ht="45.75" customHeight="1" x14ac:dyDescent="0.3">
      <c r="A96" s="496" t="s">
        <v>200</v>
      </c>
      <c r="B96" s="497"/>
      <c r="C96" s="497"/>
      <c r="D96" s="498"/>
    </row>
    <row r="97" spans="1:4" x14ac:dyDescent="0.3">
      <c r="A97" s="112" t="s">
        <v>434</v>
      </c>
      <c r="B97" s="112" t="s">
        <v>76</v>
      </c>
      <c r="C97" s="43">
        <f>VLOOKUP(A97,Belimo!$A:$B,2,FALSE)</f>
        <v>787</v>
      </c>
      <c r="D97" s="22">
        <f t="shared" si="2"/>
        <v>63731.26</v>
      </c>
    </row>
    <row r="98" spans="1:4" x14ac:dyDescent="0.3">
      <c r="A98" s="112" t="s">
        <v>435</v>
      </c>
      <c r="B98" s="112" t="s">
        <v>4</v>
      </c>
      <c r="C98" s="43">
        <f>VLOOKUP(A98,Belimo!$A:$B,2,FALSE)</f>
        <v>838</v>
      </c>
      <c r="D98" s="22">
        <f t="shared" si="2"/>
        <v>67861.240000000005</v>
      </c>
    </row>
    <row r="99" spans="1:4" x14ac:dyDescent="0.3">
      <c r="A99" s="112" t="s">
        <v>436</v>
      </c>
      <c r="B99" s="112" t="s">
        <v>414</v>
      </c>
      <c r="C99" s="43">
        <f>VLOOKUP(A99,Belimo!$A:$B,2,FALSE)</f>
        <v>686</v>
      </c>
      <c r="D99" s="22">
        <f t="shared" si="2"/>
        <v>55552.280000000006</v>
      </c>
    </row>
    <row r="100" spans="1:4" x14ac:dyDescent="0.3">
      <c r="A100" s="112" t="s">
        <v>437</v>
      </c>
      <c r="B100" s="112" t="s">
        <v>5</v>
      </c>
      <c r="C100" s="43">
        <f>VLOOKUP(A100,Belimo!$A:$B,2,FALSE)</f>
        <v>734</v>
      </c>
      <c r="D100" s="22">
        <f t="shared" si="2"/>
        <v>59439.32</v>
      </c>
    </row>
    <row r="101" spans="1:4" x14ac:dyDescent="0.3">
      <c r="A101" s="112" t="s">
        <v>438</v>
      </c>
      <c r="B101" s="112" t="s">
        <v>863</v>
      </c>
      <c r="C101" s="43">
        <f>VLOOKUP(A101,Belimo!$A:$B,2,FALSE)</f>
        <v>767</v>
      </c>
      <c r="D101" s="22">
        <f t="shared" si="2"/>
        <v>62111.66</v>
      </c>
    </row>
    <row r="102" spans="1:4" x14ac:dyDescent="0.3">
      <c r="A102" s="112" t="s">
        <v>439</v>
      </c>
      <c r="B102" s="112" t="s">
        <v>288</v>
      </c>
      <c r="C102" s="43">
        <f>VLOOKUP(A102,Belimo!$A:$B,2,FALSE)</f>
        <v>814</v>
      </c>
      <c r="D102" s="22">
        <f t="shared" si="2"/>
        <v>65917.72</v>
      </c>
    </row>
    <row r="103" spans="1:4" x14ac:dyDescent="0.3">
      <c r="A103" s="112" t="s">
        <v>440</v>
      </c>
      <c r="B103" s="112" t="s">
        <v>290</v>
      </c>
      <c r="C103" s="43">
        <f>VLOOKUP(A103,Belimo!$A:$B,2,FALSE)</f>
        <v>903</v>
      </c>
      <c r="D103" s="22">
        <f t="shared" si="2"/>
        <v>73124.94</v>
      </c>
    </row>
    <row r="104" spans="1:4" ht="46.5" customHeight="1" x14ac:dyDescent="0.3">
      <c r="A104" s="496" t="s">
        <v>326</v>
      </c>
      <c r="B104" s="497"/>
      <c r="C104" s="497"/>
      <c r="D104" s="498"/>
    </row>
    <row r="105" spans="1:4" x14ac:dyDescent="0.3">
      <c r="A105" s="112" t="s">
        <v>327</v>
      </c>
      <c r="B105" s="116" t="s">
        <v>414</v>
      </c>
      <c r="C105" s="43">
        <f>VLOOKUP(A105,Belimo!$A:$B,2,FALSE)</f>
        <v>695</v>
      </c>
      <c r="D105" s="22">
        <f t="shared" ref="D105:D120" si="3">$C$7*C105</f>
        <v>56281.100000000006</v>
      </c>
    </row>
    <row r="106" spans="1:4" x14ac:dyDescent="0.3">
      <c r="A106" s="112" t="s">
        <v>869</v>
      </c>
      <c r="B106" s="116" t="s">
        <v>863</v>
      </c>
      <c r="C106" s="43">
        <f>VLOOKUP(A106,Belimo!$A:$B,2,FALSE)</f>
        <v>775</v>
      </c>
      <c r="D106" s="22">
        <f t="shared" si="3"/>
        <v>62759.5</v>
      </c>
    </row>
    <row r="107" spans="1:4" s="6" customFormat="1" ht="52.5" customHeight="1" x14ac:dyDescent="0.2">
      <c r="A107" s="431" t="s">
        <v>417</v>
      </c>
      <c r="B107" s="301"/>
      <c r="C107" s="301"/>
      <c r="D107" s="302"/>
    </row>
    <row r="108" spans="1:4" ht="43.5" customHeight="1" x14ac:dyDescent="0.3">
      <c r="A108" s="496" t="s">
        <v>116</v>
      </c>
      <c r="B108" s="497"/>
      <c r="C108" s="497"/>
      <c r="D108" s="498"/>
    </row>
    <row r="109" spans="1:4" x14ac:dyDescent="0.3">
      <c r="A109" s="7" t="s">
        <v>1434</v>
      </c>
      <c r="B109" s="7" t="s">
        <v>1435</v>
      </c>
      <c r="C109" s="43">
        <f>VLOOKUP(A109,Belimo!$A:$B,2,FALSE)</f>
        <v>144</v>
      </c>
      <c r="D109" s="17">
        <f t="shared" ref="D109" si="4">$C$7*C109</f>
        <v>11661.12</v>
      </c>
    </row>
    <row r="110" spans="1:4" x14ac:dyDescent="0.3">
      <c r="A110" s="7" t="s">
        <v>418</v>
      </c>
      <c r="B110" s="7" t="s">
        <v>428</v>
      </c>
      <c r="C110" s="43">
        <f>VLOOKUP(A110,Belimo!$A:$B,2,FALSE)</f>
        <v>144</v>
      </c>
      <c r="D110" s="17">
        <f t="shared" si="3"/>
        <v>11661.12</v>
      </c>
    </row>
    <row r="111" spans="1:4" x14ac:dyDescent="0.3">
      <c r="A111" s="7" t="s">
        <v>419</v>
      </c>
      <c r="B111" s="7" t="s">
        <v>429</v>
      </c>
      <c r="C111" s="43">
        <f>VLOOKUP(A111,Belimo!$A:$B,2,FALSE)</f>
        <v>149</v>
      </c>
      <c r="D111" s="17">
        <f t="shared" si="3"/>
        <v>12066.02</v>
      </c>
    </row>
    <row r="112" spans="1:4" x14ac:dyDescent="0.3">
      <c r="A112" s="7" t="s">
        <v>420</v>
      </c>
      <c r="B112" s="7" t="s">
        <v>430</v>
      </c>
      <c r="C112" s="43">
        <f>VLOOKUP(A112,Belimo!$A:$B,2,FALSE)</f>
        <v>155</v>
      </c>
      <c r="D112" s="17">
        <f t="shared" si="3"/>
        <v>12551.900000000001</v>
      </c>
    </row>
    <row r="113" spans="1:4" x14ac:dyDescent="0.3">
      <c r="A113" s="7" t="s">
        <v>421</v>
      </c>
      <c r="B113" s="7" t="s">
        <v>870</v>
      </c>
      <c r="C113" s="43">
        <f>VLOOKUP(A113,Belimo!$A:$B,2,FALSE)</f>
        <v>195</v>
      </c>
      <c r="D113" s="17">
        <f t="shared" si="3"/>
        <v>15791.1</v>
      </c>
    </row>
    <row r="114" spans="1:4" x14ac:dyDescent="0.3">
      <c r="A114" s="7" t="s">
        <v>422</v>
      </c>
      <c r="B114" s="7" t="s">
        <v>871</v>
      </c>
      <c r="C114" s="43">
        <f>VLOOKUP(A114,Belimo!$A:$B,2,FALSE)</f>
        <v>200</v>
      </c>
      <c r="D114" s="17">
        <f t="shared" si="3"/>
        <v>16196</v>
      </c>
    </row>
    <row r="115" spans="1:4" x14ac:dyDescent="0.3">
      <c r="A115" s="7" t="s">
        <v>1436</v>
      </c>
      <c r="B115" s="7" t="s">
        <v>1437</v>
      </c>
      <c r="C115" s="43">
        <f>VLOOKUP(A115,Belimo!$A:$B,2,FALSE)</f>
        <v>149</v>
      </c>
      <c r="D115" s="17">
        <f t="shared" ref="D115" si="5">$C$7*C115</f>
        <v>12066.02</v>
      </c>
    </row>
    <row r="116" spans="1:4" x14ac:dyDescent="0.3">
      <c r="A116" s="7" t="s">
        <v>423</v>
      </c>
      <c r="B116" s="7" t="s">
        <v>431</v>
      </c>
      <c r="C116" s="43">
        <f>VLOOKUP(A116,Belimo!$A:$B,2,FALSE)</f>
        <v>149</v>
      </c>
      <c r="D116" s="17">
        <f t="shared" si="3"/>
        <v>12066.02</v>
      </c>
    </row>
    <row r="117" spans="1:4" x14ac:dyDescent="0.3">
      <c r="A117" s="7" t="s">
        <v>424</v>
      </c>
      <c r="B117" s="7" t="s">
        <v>432</v>
      </c>
      <c r="C117" s="43">
        <f>VLOOKUP(A117,Belimo!$A:$B,2,FALSE)</f>
        <v>155</v>
      </c>
      <c r="D117" s="17">
        <f t="shared" si="3"/>
        <v>12551.900000000001</v>
      </c>
    </row>
    <row r="118" spans="1:4" x14ac:dyDescent="0.3">
      <c r="A118" s="7" t="s">
        <v>425</v>
      </c>
      <c r="B118" s="7" t="s">
        <v>433</v>
      </c>
      <c r="C118" s="43">
        <f>VLOOKUP(A118,Belimo!$A:$B,2,FALSE)</f>
        <v>158</v>
      </c>
      <c r="D118" s="17">
        <f t="shared" si="3"/>
        <v>12794.84</v>
      </c>
    </row>
    <row r="119" spans="1:4" x14ac:dyDescent="0.3">
      <c r="A119" s="7" t="s">
        <v>426</v>
      </c>
      <c r="B119" s="7" t="s">
        <v>872</v>
      </c>
      <c r="C119" s="43">
        <f>VLOOKUP(A119,Belimo!$A:$B,2,FALSE)</f>
        <v>239</v>
      </c>
      <c r="D119" s="17">
        <f t="shared" si="3"/>
        <v>19354.22</v>
      </c>
    </row>
    <row r="120" spans="1:4" x14ac:dyDescent="0.3">
      <c r="A120" s="7" t="s">
        <v>427</v>
      </c>
      <c r="B120" s="7" t="s">
        <v>873</v>
      </c>
      <c r="C120" s="43">
        <f>VLOOKUP(A120,Belimo!$A:$B,2,FALSE)</f>
        <v>243</v>
      </c>
      <c r="D120" s="17">
        <f t="shared" si="3"/>
        <v>19678.14</v>
      </c>
    </row>
    <row r="121" spans="1:4" ht="15.75" x14ac:dyDescent="0.3">
      <c r="A121" s="9"/>
      <c r="B121" s="10"/>
      <c r="C121" s="11"/>
    </row>
    <row r="122" spans="1:4" x14ac:dyDescent="0.3">
      <c r="A122" s="12" t="s">
        <v>849</v>
      </c>
      <c r="B122" s="13"/>
    </row>
    <row r="123" spans="1:4" x14ac:dyDescent="0.3">
      <c r="A123" s="10"/>
      <c r="B123" s="10"/>
      <c r="C123" s="11"/>
    </row>
    <row r="124" spans="1:4" x14ac:dyDescent="0.3">
      <c r="A124" s="10" t="s">
        <v>1216</v>
      </c>
      <c r="B124" s="10"/>
      <c r="C124" s="11"/>
    </row>
    <row r="125" spans="1:4" x14ac:dyDescent="0.3">
      <c r="A125" s="10" t="s">
        <v>1433</v>
      </c>
      <c r="B125" s="14"/>
      <c r="C125" s="14"/>
      <c r="D125" s="14"/>
    </row>
    <row r="126" spans="1:4" x14ac:dyDescent="0.3">
      <c r="A126" s="14" t="s">
        <v>1217</v>
      </c>
    </row>
  </sheetData>
  <sheetProtection password="CF66" sheet="1" objects="1" scenarios="1"/>
  <mergeCells count="21">
    <mergeCell ref="A108:D108"/>
    <mergeCell ref="A1:D1"/>
    <mergeCell ref="A2:D2"/>
    <mergeCell ref="A5:D5"/>
    <mergeCell ref="A9:D9"/>
    <mergeCell ref="A60:D60"/>
    <mergeCell ref="A3:D3"/>
    <mergeCell ref="C6:D6"/>
    <mergeCell ref="A107:D107"/>
    <mergeCell ref="A10:D10"/>
    <mergeCell ref="A21:D21"/>
    <mergeCell ref="A27:D27"/>
    <mergeCell ref="A38:D38"/>
    <mergeCell ref="A46:D46"/>
    <mergeCell ref="A55:D55"/>
    <mergeCell ref="A61:D61"/>
    <mergeCell ref="A69:D69"/>
    <mergeCell ref="A78:D78"/>
    <mergeCell ref="A87:D87"/>
    <mergeCell ref="A96:D96"/>
    <mergeCell ref="A104:D104"/>
  </mergeCells>
  <phoneticPr fontId="20" type="noConversion"/>
  <hyperlinks>
    <hyperlink ref="E1" location="Оглавление!A1" display="Оглавление"/>
  </hyperlinks>
  <pageMargins left="0.78740157480314965" right="0.19685039370078741" top="0.59055118110236227" bottom="0.78740157480314965" header="0.59055118110236227" footer="0.19685039370078741"/>
  <pageSetup paperSize="9" scale="75" fitToHeight="0" orientation="portrait" r:id="rId1"/>
  <headerFooter alignWithMargins="0">
    <oddFooter>&amp;L&amp;"Bookman Old Style,обычный"* Цены со склада в Казани, включая НДС.
1 CHF - 1 швейцарский франк по курсу ЦБ РФ.
&amp;"Bookman Old Style,полужирный"ООО "ТеплоАвтоматика", 420015, г.Казань,ул.Гоголя,27а, оф. 3 тел./факс(843)2388105, 2644105, teploavt@bk.ru</oddFooter>
  </headerFooter>
  <rowBreaks count="1" manualBreakCount="1">
    <brk id="45" max="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96"/>
  <sheetViews>
    <sheetView topLeftCell="A956" workbookViewId="0">
      <selection activeCell="A979" sqref="A979"/>
    </sheetView>
  </sheetViews>
  <sheetFormatPr defaultRowHeight="12.75" x14ac:dyDescent="0.2"/>
  <cols>
    <col min="1" max="1" width="17.85546875" style="73" bestFit="1" customWidth="1"/>
    <col min="2" max="2" width="9.140625" style="73"/>
  </cols>
  <sheetData>
    <row r="1" spans="1:2" x14ac:dyDescent="0.2">
      <c r="A1" s="231" t="s">
        <v>2570</v>
      </c>
      <c r="B1" s="232"/>
    </row>
    <row r="2" spans="1:2" x14ac:dyDescent="0.2">
      <c r="A2" s="233" t="s">
        <v>179</v>
      </c>
      <c r="B2" s="179">
        <v>112</v>
      </c>
    </row>
    <row r="3" spans="1:2" x14ac:dyDescent="0.2">
      <c r="A3" s="233" t="s">
        <v>317</v>
      </c>
      <c r="B3" s="179">
        <v>123</v>
      </c>
    </row>
    <row r="4" spans="1:2" x14ac:dyDescent="0.2">
      <c r="A4" s="233" t="s">
        <v>257</v>
      </c>
      <c r="B4" s="179">
        <v>123</v>
      </c>
    </row>
    <row r="5" spans="1:2" x14ac:dyDescent="0.2">
      <c r="A5" s="233" t="s">
        <v>318</v>
      </c>
      <c r="B5" s="179">
        <v>116</v>
      </c>
    </row>
    <row r="6" spans="1:2" x14ac:dyDescent="0.2">
      <c r="A6" s="233" t="s">
        <v>264</v>
      </c>
      <c r="B6" s="179">
        <v>116</v>
      </c>
    </row>
    <row r="7" spans="1:2" x14ac:dyDescent="0.2">
      <c r="A7" s="233" t="s">
        <v>2313</v>
      </c>
      <c r="B7" s="179">
        <v>110</v>
      </c>
    </row>
    <row r="8" spans="1:2" x14ac:dyDescent="0.2">
      <c r="A8" s="233" t="s">
        <v>2314</v>
      </c>
      <c r="B8" s="179">
        <v>110</v>
      </c>
    </row>
    <row r="9" spans="1:2" x14ac:dyDescent="0.2">
      <c r="A9" s="233" t="s">
        <v>2315</v>
      </c>
      <c r="B9" s="179">
        <v>165</v>
      </c>
    </row>
    <row r="10" spans="1:2" x14ac:dyDescent="0.2">
      <c r="A10" s="233" t="s">
        <v>2571</v>
      </c>
      <c r="B10" s="179">
        <v>161</v>
      </c>
    </row>
    <row r="11" spans="1:2" x14ac:dyDescent="0.2">
      <c r="A11" s="233" t="s">
        <v>180</v>
      </c>
      <c r="B11" s="179">
        <v>169</v>
      </c>
    </row>
    <row r="12" spans="1:2" x14ac:dyDescent="0.2">
      <c r="A12" s="233" t="s">
        <v>2316</v>
      </c>
      <c r="B12" s="179">
        <v>162</v>
      </c>
    </row>
    <row r="13" spans="1:2" x14ac:dyDescent="0.2">
      <c r="A13" s="233" t="s">
        <v>2317</v>
      </c>
      <c r="B13" s="179">
        <v>179</v>
      </c>
    </row>
    <row r="14" spans="1:2" x14ac:dyDescent="0.2">
      <c r="A14" s="233" t="s">
        <v>259</v>
      </c>
      <c r="B14" s="179">
        <v>119</v>
      </c>
    </row>
    <row r="15" spans="1:2" x14ac:dyDescent="0.2">
      <c r="A15" s="233" t="s">
        <v>2318</v>
      </c>
      <c r="B15" s="179">
        <v>131</v>
      </c>
    </row>
    <row r="16" spans="1:2" x14ac:dyDescent="0.2">
      <c r="A16" s="233" t="s">
        <v>2319</v>
      </c>
      <c r="B16" s="179">
        <v>125</v>
      </c>
    </row>
    <row r="17" spans="1:2" x14ac:dyDescent="0.2">
      <c r="A17" s="233" t="s">
        <v>2572</v>
      </c>
      <c r="B17" s="179">
        <v>106</v>
      </c>
    </row>
    <row r="18" spans="1:2" x14ac:dyDescent="0.2">
      <c r="A18" s="233" t="s">
        <v>2320</v>
      </c>
      <c r="B18" s="179">
        <v>165</v>
      </c>
    </row>
    <row r="19" spans="1:2" x14ac:dyDescent="0.2">
      <c r="A19" s="233" t="s">
        <v>41</v>
      </c>
      <c r="B19" s="179">
        <v>169</v>
      </c>
    </row>
    <row r="20" spans="1:2" x14ac:dyDescent="0.2">
      <c r="A20" s="233" t="s">
        <v>2321</v>
      </c>
      <c r="B20" s="179">
        <v>162</v>
      </c>
    </row>
    <row r="21" spans="1:2" x14ac:dyDescent="0.2">
      <c r="A21" s="233" t="s">
        <v>261</v>
      </c>
      <c r="B21" s="179">
        <v>119</v>
      </c>
    </row>
    <row r="22" spans="1:2" x14ac:dyDescent="0.2">
      <c r="A22" s="233" t="s">
        <v>2322</v>
      </c>
      <c r="B22" s="179">
        <v>131</v>
      </c>
    </row>
    <row r="23" spans="1:2" x14ac:dyDescent="0.2">
      <c r="A23" s="233" t="s">
        <v>2323</v>
      </c>
      <c r="B23" s="179">
        <v>125</v>
      </c>
    </row>
    <row r="24" spans="1:2" x14ac:dyDescent="0.2">
      <c r="A24" s="233" t="s">
        <v>2573</v>
      </c>
      <c r="B24" s="179">
        <v>106</v>
      </c>
    </row>
    <row r="25" spans="1:2" x14ac:dyDescent="0.2">
      <c r="A25" s="233" t="s">
        <v>2574</v>
      </c>
      <c r="B25" s="179">
        <v>175</v>
      </c>
    </row>
    <row r="26" spans="1:2" x14ac:dyDescent="0.2">
      <c r="A26" s="233"/>
      <c r="B26" s="179"/>
    </row>
    <row r="27" spans="1:2" x14ac:dyDescent="0.2">
      <c r="A27" s="231" t="s">
        <v>2324</v>
      </c>
      <c r="B27" s="179"/>
    </row>
    <row r="28" spans="1:2" x14ac:dyDescent="0.2">
      <c r="A28" s="234" t="s">
        <v>56</v>
      </c>
      <c r="B28" s="179">
        <v>143</v>
      </c>
    </row>
    <row r="29" spans="1:2" x14ac:dyDescent="0.2">
      <c r="A29" s="234" t="s">
        <v>57</v>
      </c>
      <c r="B29" s="179">
        <v>163</v>
      </c>
    </row>
    <row r="30" spans="1:2" x14ac:dyDescent="0.2">
      <c r="A30" s="234" t="s">
        <v>2325</v>
      </c>
      <c r="B30" s="179">
        <v>229</v>
      </c>
    </row>
    <row r="31" spans="1:2" x14ac:dyDescent="0.2">
      <c r="A31" s="234" t="s">
        <v>58</v>
      </c>
      <c r="B31" s="179">
        <v>143</v>
      </c>
    </row>
    <row r="32" spans="1:2" x14ac:dyDescent="0.2">
      <c r="A32" s="234" t="s">
        <v>59</v>
      </c>
      <c r="B32" s="179">
        <v>163</v>
      </c>
    </row>
    <row r="33" spans="1:2" x14ac:dyDescent="0.2">
      <c r="A33" s="234" t="s">
        <v>60</v>
      </c>
      <c r="B33" s="179">
        <v>192</v>
      </c>
    </row>
    <row r="34" spans="1:2" x14ac:dyDescent="0.2">
      <c r="A34" s="234"/>
      <c r="B34" s="179"/>
    </row>
    <row r="35" spans="1:2" x14ac:dyDescent="0.2">
      <c r="A35" s="234" t="s">
        <v>2326</v>
      </c>
      <c r="B35" s="179"/>
    </row>
    <row r="36" spans="1:2" x14ac:dyDescent="0.2">
      <c r="A36" s="178" t="s">
        <v>792</v>
      </c>
      <c r="B36" s="179">
        <v>139</v>
      </c>
    </row>
    <row r="37" spans="1:2" x14ac:dyDescent="0.2">
      <c r="A37" s="178" t="s">
        <v>2327</v>
      </c>
      <c r="B37" s="179">
        <v>139</v>
      </c>
    </row>
    <row r="38" spans="1:2" x14ac:dyDescent="0.2">
      <c r="A38" s="178" t="s">
        <v>2328</v>
      </c>
      <c r="B38" s="179">
        <v>139</v>
      </c>
    </row>
    <row r="39" spans="1:2" x14ac:dyDescent="0.2">
      <c r="A39" s="178" t="s">
        <v>794</v>
      </c>
      <c r="B39" s="179">
        <v>143</v>
      </c>
    </row>
    <row r="40" spans="1:2" x14ac:dyDescent="0.2">
      <c r="A40" s="178" t="s">
        <v>2329</v>
      </c>
      <c r="B40" s="179">
        <v>223</v>
      </c>
    </row>
    <row r="41" spans="1:2" x14ac:dyDescent="0.2">
      <c r="A41" s="178" t="s">
        <v>2330</v>
      </c>
      <c r="B41" s="179">
        <v>223</v>
      </c>
    </row>
    <row r="42" spans="1:2" x14ac:dyDescent="0.2">
      <c r="A42" s="178" t="s">
        <v>61</v>
      </c>
      <c r="B42" s="179">
        <v>143</v>
      </c>
    </row>
    <row r="43" spans="1:2" x14ac:dyDescent="0.2">
      <c r="A43" s="178" t="s">
        <v>2331</v>
      </c>
      <c r="B43" s="179">
        <v>143</v>
      </c>
    </row>
    <row r="44" spans="1:2" x14ac:dyDescent="0.2">
      <c r="A44" s="178" t="s">
        <v>2332</v>
      </c>
      <c r="B44" s="179">
        <v>143</v>
      </c>
    </row>
    <row r="45" spans="1:2" x14ac:dyDescent="0.2">
      <c r="A45" s="178" t="s">
        <v>319</v>
      </c>
      <c r="B45" s="179">
        <v>192</v>
      </c>
    </row>
    <row r="46" spans="1:2" x14ac:dyDescent="0.2">
      <c r="A46" s="178" t="s">
        <v>2333</v>
      </c>
      <c r="B46" s="179">
        <v>192</v>
      </c>
    </row>
    <row r="47" spans="1:2" x14ac:dyDescent="0.2">
      <c r="A47" s="178" t="s">
        <v>793</v>
      </c>
      <c r="B47" s="179">
        <v>157</v>
      </c>
    </row>
    <row r="48" spans="1:2" x14ac:dyDescent="0.2">
      <c r="A48" s="178" t="s">
        <v>2334</v>
      </c>
      <c r="B48" s="179">
        <v>157</v>
      </c>
    </row>
    <row r="49" spans="1:2" x14ac:dyDescent="0.2">
      <c r="A49" s="178" t="s">
        <v>795</v>
      </c>
      <c r="B49" s="179">
        <v>139</v>
      </c>
    </row>
    <row r="50" spans="1:2" x14ac:dyDescent="0.2">
      <c r="A50" s="178" t="s">
        <v>796</v>
      </c>
      <c r="B50" s="179">
        <v>157</v>
      </c>
    </row>
    <row r="51" spans="1:2" x14ac:dyDescent="0.2">
      <c r="A51" s="178" t="s">
        <v>2335</v>
      </c>
      <c r="B51" s="179">
        <v>157</v>
      </c>
    </row>
    <row r="52" spans="1:2" x14ac:dyDescent="0.2">
      <c r="A52" s="178" t="s">
        <v>2336</v>
      </c>
      <c r="B52" s="179">
        <v>139</v>
      </c>
    </row>
    <row r="53" spans="1:2" x14ac:dyDescent="0.2">
      <c r="A53" s="178" t="s">
        <v>2337</v>
      </c>
      <c r="B53" s="179">
        <v>139</v>
      </c>
    </row>
    <row r="54" spans="1:2" x14ac:dyDescent="0.2">
      <c r="A54" s="178" t="s">
        <v>797</v>
      </c>
      <c r="B54" s="179">
        <v>187</v>
      </c>
    </row>
    <row r="55" spans="1:2" x14ac:dyDescent="0.2">
      <c r="A55" s="178" t="s">
        <v>2338</v>
      </c>
      <c r="B55" s="179">
        <v>187</v>
      </c>
    </row>
    <row r="56" spans="1:2" x14ac:dyDescent="0.2">
      <c r="A56" s="178" t="s">
        <v>2339</v>
      </c>
      <c r="B56" s="179">
        <v>187</v>
      </c>
    </row>
    <row r="57" spans="1:2" x14ac:dyDescent="0.2">
      <c r="A57" s="178" t="s">
        <v>2340</v>
      </c>
      <c r="B57" s="179">
        <v>179</v>
      </c>
    </row>
    <row r="58" spans="1:2" x14ac:dyDescent="0.2">
      <c r="A58" s="178" t="s">
        <v>803</v>
      </c>
      <c r="B58" s="179">
        <v>214</v>
      </c>
    </row>
    <row r="59" spans="1:2" x14ac:dyDescent="0.2">
      <c r="A59" s="178" t="s">
        <v>2341</v>
      </c>
      <c r="B59" s="179">
        <v>214</v>
      </c>
    </row>
    <row r="60" spans="1:2" x14ac:dyDescent="0.2">
      <c r="A60" s="178" t="s">
        <v>2342</v>
      </c>
      <c r="B60" s="179">
        <v>207</v>
      </c>
    </row>
    <row r="61" spans="1:2" x14ac:dyDescent="0.2">
      <c r="A61" s="178" t="s">
        <v>2343</v>
      </c>
      <c r="B61" s="179">
        <v>207</v>
      </c>
    </row>
    <row r="62" spans="1:2" x14ac:dyDescent="0.2">
      <c r="A62" s="178" t="s">
        <v>2344</v>
      </c>
      <c r="B62" s="179">
        <v>261</v>
      </c>
    </row>
    <row r="63" spans="1:2" x14ac:dyDescent="0.2">
      <c r="A63" s="178" t="s">
        <v>2345</v>
      </c>
      <c r="B63" s="179">
        <v>472</v>
      </c>
    </row>
    <row r="64" spans="1:2" x14ac:dyDescent="0.2">
      <c r="A64" s="178" t="s">
        <v>2346</v>
      </c>
      <c r="B64" s="179">
        <v>292</v>
      </c>
    </row>
    <row r="65" spans="1:2" x14ac:dyDescent="0.2">
      <c r="A65" s="178" t="s">
        <v>2347</v>
      </c>
      <c r="B65" s="179">
        <v>280</v>
      </c>
    </row>
    <row r="66" spans="1:2" x14ac:dyDescent="0.2">
      <c r="A66" s="178" t="s">
        <v>2348</v>
      </c>
      <c r="B66" s="179">
        <v>290</v>
      </c>
    </row>
    <row r="67" spans="1:2" x14ac:dyDescent="0.2">
      <c r="A67" s="178" t="s">
        <v>2349</v>
      </c>
      <c r="B67" s="179">
        <v>319</v>
      </c>
    </row>
    <row r="68" spans="1:2" x14ac:dyDescent="0.2">
      <c r="A68" s="178" t="s">
        <v>2350</v>
      </c>
      <c r="B68" s="179">
        <v>171</v>
      </c>
    </row>
    <row r="69" spans="1:2" x14ac:dyDescent="0.2">
      <c r="A69" s="178" t="s">
        <v>2351</v>
      </c>
      <c r="B69" s="179">
        <v>228</v>
      </c>
    </row>
    <row r="70" spans="1:2" x14ac:dyDescent="0.2">
      <c r="A70" s="178"/>
      <c r="B70" s="179"/>
    </row>
    <row r="71" spans="1:2" x14ac:dyDescent="0.2">
      <c r="A71" s="178" t="s">
        <v>2352</v>
      </c>
      <c r="B71" s="179"/>
    </row>
    <row r="72" spans="1:2" x14ac:dyDescent="0.2">
      <c r="A72" s="178" t="s">
        <v>798</v>
      </c>
      <c r="B72" s="179">
        <v>175</v>
      </c>
    </row>
    <row r="73" spans="1:2" x14ac:dyDescent="0.2">
      <c r="A73" s="178" t="s">
        <v>2353</v>
      </c>
      <c r="B73" s="179">
        <v>175</v>
      </c>
    </row>
    <row r="74" spans="1:2" x14ac:dyDescent="0.2">
      <c r="A74" s="178" t="s">
        <v>2354</v>
      </c>
      <c r="B74" s="179">
        <v>175</v>
      </c>
    </row>
    <row r="75" spans="1:2" x14ac:dyDescent="0.2">
      <c r="A75" s="178" t="s">
        <v>800</v>
      </c>
      <c r="B75" s="179">
        <v>209</v>
      </c>
    </row>
    <row r="76" spans="1:2" x14ac:dyDescent="0.2">
      <c r="A76" s="178" t="s">
        <v>2355</v>
      </c>
      <c r="B76" s="179">
        <v>209</v>
      </c>
    </row>
    <row r="77" spans="1:2" x14ac:dyDescent="0.2">
      <c r="A77" s="178" t="s">
        <v>799</v>
      </c>
      <c r="B77" s="179">
        <v>170</v>
      </c>
    </row>
    <row r="78" spans="1:2" x14ac:dyDescent="0.2">
      <c r="A78" s="178" t="s">
        <v>2356</v>
      </c>
      <c r="B78" s="179">
        <v>170</v>
      </c>
    </row>
    <row r="79" spans="1:2" x14ac:dyDescent="0.2">
      <c r="A79" s="178" t="s">
        <v>2644</v>
      </c>
      <c r="B79" s="179">
        <v>351</v>
      </c>
    </row>
    <row r="80" spans="1:2" x14ac:dyDescent="0.2">
      <c r="A80" s="178" t="s">
        <v>2357</v>
      </c>
      <c r="B80" s="179">
        <v>170</v>
      </c>
    </row>
    <row r="81" spans="1:2" x14ac:dyDescent="0.2">
      <c r="A81" s="178" t="s">
        <v>801</v>
      </c>
      <c r="B81" s="179">
        <v>204</v>
      </c>
    </row>
    <row r="82" spans="1:2" x14ac:dyDescent="0.2">
      <c r="A82" s="178" t="s">
        <v>2358</v>
      </c>
      <c r="B82" s="179">
        <v>204</v>
      </c>
    </row>
    <row r="83" spans="1:2" x14ac:dyDescent="0.2">
      <c r="A83" s="178" t="s">
        <v>802</v>
      </c>
      <c r="B83" s="179">
        <v>243</v>
      </c>
    </row>
    <row r="84" spans="1:2" x14ac:dyDescent="0.2">
      <c r="A84" s="178" t="s">
        <v>2359</v>
      </c>
      <c r="B84" s="179">
        <v>243</v>
      </c>
    </row>
    <row r="85" spans="1:2" x14ac:dyDescent="0.2">
      <c r="A85" s="178" t="s">
        <v>2360</v>
      </c>
      <c r="B85" s="179">
        <v>243</v>
      </c>
    </row>
    <row r="86" spans="1:2" x14ac:dyDescent="0.2">
      <c r="A86" s="178" t="s">
        <v>2361</v>
      </c>
      <c r="B86" s="179">
        <v>280</v>
      </c>
    </row>
    <row r="87" spans="1:2" x14ac:dyDescent="0.2">
      <c r="A87" s="178" t="s">
        <v>2362</v>
      </c>
      <c r="B87" s="179">
        <v>280</v>
      </c>
    </row>
    <row r="88" spans="1:2" x14ac:dyDescent="0.2">
      <c r="A88" s="178" t="s">
        <v>2363</v>
      </c>
      <c r="B88" s="179">
        <v>238</v>
      </c>
    </row>
    <row r="89" spans="1:2" x14ac:dyDescent="0.2">
      <c r="A89" s="178" t="s">
        <v>804</v>
      </c>
      <c r="B89" s="179">
        <v>276</v>
      </c>
    </row>
    <row r="90" spans="1:2" x14ac:dyDescent="0.2">
      <c r="A90" s="178" t="s">
        <v>2364</v>
      </c>
      <c r="B90" s="179">
        <v>276</v>
      </c>
    </row>
    <row r="91" spans="1:2" x14ac:dyDescent="0.2">
      <c r="A91" s="178" t="s">
        <v>2365</v>
      </c>
      <c r="B91" s="179">
        <v>293</v>
      </c>
    </row>
    <row r="92" spans="1:2" x14ac:dyDescent="0.2">
      <c r="A92" s="178" t="s">
        <v>2366</v>
      </c>
      <c r="B92" s="179">
        <v>284</v>
      </c>
    </row>
    <row r="93" spans="1:2" x14ac:dyDescent="0.2">
      <c r="A93" s="178" t="s">
        <v>2367</v>
      </c>
      <c r="B93" s="179">
        <v>267</v>
      </c>
    </row>
    <row r="94" spans="1:2" x14ac:dyDescent="0.2">
      <c r="A94" s="178" t="s">
        <v>2368</v>
      </c>
      <c r="B94" s="179">
        <v>267</v>
      </c>
    </row>
    <row r="95" spans="1:2" x14ac:dyDescent="0.2">
      <c r="A95" s="178" t="s">
        <v>2369</v>
      </c>
      <c r="B95" s="179">
        <v>317</v>
      </c>
    </row>
    <row r="96" spans="1:2" x14ac:dyDescent="0.2">
      <c r="A96" s="178" t="s">
        <v>2370</v>
      </c>
      <c r="B96" s="179">
        <v>529</v>
      </c>
    </row>
    <row r="97" spans="1:2" x14ac:dyDescent="0.2">
      <c r="A97" s="178" t="s">
        <v>2371</v>
      </c>
      <c r="B97" s="179">
        <v>309</v>
      </c>
    </row>
    <row r="98" spans="1:2" x14ac:dyDescent="0.2">
      <c r="A98" s="178" t="s">
        <v>2372</v>
      </c>
      <c r="B98" s="179">
        <v>344</v>
      </c>
    </row>
    <row r="99" spans="1:2" x14ac:dyDescent="0.2">
      <c r="A99" s="178" t="s">
        <v>2373</v>
      </c>
      <c r="B99" s="179">
        <v>381</v>
      </c>
    </row>
    <row r="100" spans="1:2" x14ac:dyDescent="0.2">
      <c r="A100" s="178" t="s">
        <v>2374</v>
      </c>
      <c r="B100" s="179">
        <v>394</v>
      </c>
    </row>
    <row r="101" spans="1:2" x14ac:dyDescent="0.2">
      <c r="A101" s="178" t="s">
        <v>2375</v>
      </c>
      <c r="B101" s="179">
        <v>431</v>
      </c>
    </row>
    <row r="102" spans="1:2" x14ac:dyDescent="0.2">
      <c r="A102" s="178" t="s">
        <v>2376</v>
      </c>
      <c r="B102" s="179">
        <v>493</v>
      </c>
    </row>
    <row r="103" spans="1:2" x14ac:dyDescent="0.2">
      <c r="A103" s="178" t="s">
        <v>2377</v>
      </c>
      <c r="B103" s="179">
        <v>390</v>
      </c>
    </row>
    <row r="104" spans="1:2" x14ac:dyDescent="0.2">
      <c r="A104" s="178" t="s">
        <v>2378</v>
      </c>
      <c r="B104" s="179">
        <v>495</v>
      </c>
    </row>
    <row r="105" spans="1:2" x14ac:dyDescent="0.2">
      <c r="A105" s="178" t="s">
        <v>2379</v>
      </c>
      <c r="B105" s="179">
        <v>479</v>
      </c>
    </row>
    <row r="106" spans="1:2" x14ac:dyDescent="0.2">
      <c r="A106" s="178" t="s">
        <v>2380</v>
      </c>
      <c r="B106" s="179">
        <v>425</v>
      </c>
    </row>
    <row r="107" spans="1:2" x14ac:dyDescent="0.2">
      <c r="A107" s="178" t="s">
        <v>2381</v>
      </c>
      <c r="B107" s="179">
        <v>456</v>
      </c>
    </row>
    <row r="108" spans="1:2" x14ac:dyDescent="0.2">
      <c r="A108" s="178" t="s">
        <v>2382</v>
      </c>
      <c r="B108" s="179">
        <v>463</v>
      </c>
    </row>
    <row r="109" spans="1:2" x14ac:dyDescent="0.2">
      <c r="A109" s="178" t="s">
        <v>2383</v>
      </c>
      <c r="B109" s="179">
        <v>291</v>
      </c>
    </row>
    <row r="110" spans="1:2" x14ac:dyDescent="0.2">
      <c r="A110" s="178"/>
      <c r="B110" s="179"/>
    </row>
    <row r="111" spans="1:2" x14ac:dyDescent="0.2">
      <c r="A111" s="178" t="s">
        <v>2384</v>
      </c>
      <c r="B111" s="179"/>
    </row>
    <row r="112" spans="1:2" x14ac:dyDescent="0.2">
      <c r="A112" s="178" t="s">
        <v>805</v>
      </c>
      <c r="B112" s="179">
        <v>200</v>
      </c>
    </row>
    <row r="113" spans="1:2" x14ac:dyDescent="0.2">
      <c r="A113" s="178" t="s">
        <v>2385</v>
      </c>
      <c r="B113" s="179">
        <v>200</v>
      </c>
    </row>
    <row r="114" spans="1:2" x14ac:dyDescent="0.2">
      <c r="A114" s="178" t="s">
        <v>2645</v>
      </c>
      <c r="B114" s="179">
        <v>200</v>
      </c>
    </row>
    <row r="115" spans="1:2" x14ac:dyDescent="0.2">
      <c r="A115" s="178" t="s">
        <v>806</v>
      </c>
      <c r="B115" s="179">
        <v>249</v>
      </c>
    </row>
    <row r="116" spans="1:2" x14ac:dyDescent="0.2">
      <c r="A116" s="178" t="s">
        <v>2386</v>
      </c>
      <c r="B116" s="179">
        <v>249</v>
      </c>
    </row>
    <row r="117" spans="1:2" x14ac:dyDescent="0.2">
      <c r="A117" s="178" t="s">
        <v>807</v>
      </c>
      <c r="B117" s="179">
        <v>196</v>
      </c>
    </row>
    <row r="118" spans="1:2" x14ac:dyDescent="0.2">
      <c r="A118" s="178" t="s">
        <v>2387</v>
      </c>
      <c r="B118" s="179">
        <v>196</v>
      </c>
    </row>
    <row r="119" spans="1:2" x14ac:dyDescent="0.2">
      <c r="A119" s="178" t="s">
        <v>808</v>
      </c>
      <c r="B119" s="179">
        <v>243</v>
      </c>
    </row>
    <row r="120" spans="1:2" x14ac:dyDescent="0.2">
      <c r="A120" s="178" t="s">
        <v>2388</v>
      </c>
      <c r="B120" s="179">
        <v>243</v>
      </c>
    </row>
    <row r="121" spans="1:2" x14ac:dyDescent="0.2">
      <c r="A121" s="178" t="s">
        <v>809</v>
      </c>
      <c r="B121" s="179">
        <v>275</v>
      </c>
    </row>
    <row r="122" spans="1:2" x14ac:dyDescent="0.2">
      <c r="A122" s="178" t="s">
        <v>2389</v>
      </c>
      <c r="B122" s="179">
        <v>275</v>
      </c>
    </row>
    <row r="123" spans="1:2" x14ac:dyDescent="0.2">
      <c r="A123" s="178" t="s">
        <v>2390</v>
      </c>
      <c r="B123" s="179">
        <v>311</v>
      </c>
    </row>
    <row r="124" spans="1:2" x14ac:dyDescent="0.2">
      <c r="A124" s="178" t="s">
        <v>2391</v>
      </c>
      <c r="B124" s="179">
        <v>311</v>
      </c>
    </row>
    <row r="125" spans="1:2" x14ac:dyDescent="0.2">
      <c r="A125" s="178" t="s">
        <v>2392</v>
      </c>
      <c r="B125" s="179">
        <v>266</v>
      </c>
    </row>
    <row r="126" spans="1:2" x14ac:dyDescent="0.2">
      <c r="A126" s="178" t="s">
        <v>2393</v>
      </c>
      <c r="B126" s="179">
        <v>350</v>
      </c>
    </row>
    <row r="127" spans="1:2" x14ac:dyDescent="0.2">
      <c r="A127" s="178" t="s">
        <v>810</v>
      </c>
      <c r="B127" s="179">
        <v>314</v>
      </c>
    </row>
    <row r="128" spans="1:2" x14ac:dyDescent="0.2">
      <c r="A128" s="178" t="s">
        <v>2394</v>
      </c>
      <c r="B128" s="179">
        <v>314</v>
      </c>
    </row>
    <row r="129" spans="1:2" x14ac:dyDescent="0.2">
      <c r="A129" s="178" t="s">
        <v>2395</v>
      </c>
      <c r="B129" s="179">
        <v>305</v>
      </c>
    </row>
    <row r="130" spans="1:2" x14ac:dyDescent="0.2">
      <c r="A130" s="178" t="s">
        <v>2396</v>
      </c>
      <c r="B130" s="179">
        <v>305</v>
      </c>
    </row>
    <row r="131" spans="1:2" x14ac:dyDescent="0.2">
      <c r="A131" s="178" t="s">
        <v>2397</v>
      </c>
      <c r="B131" s="179">
        <v>279</v>
      </c>
    </row>
    <row r="132" spans="1:2" x14ac:dyDescent="0.2">
      <c r="A132" s="178" t="s">
        <v>2398</v>
      </c>
      <c r="B132" s="179">
        <v>356</v>
      </c>
    </row>
    <row r="133" spans="1:2" x14ac:dyDescent="0.2">
      <c r="A133" s="178" t="s">
        <v>2399</v>
      </c>
      <c r="B133" s="179">
        <v>598</v>
      </c>
    </row>
    <row r="134" spans="1:2" x14ac:dyDescent="0.2">
      <c r="A134" s="178" t="s">
        <v>2400</v>
      </c>
      <c r="B134" s="179">
        <v>425</v>
      </c>
    </row>
    <row r="135" spans="1:2" x14ac:dyDescent="0.2">
      <c r="A135" s="178" t="s">
        <v>2401</v>
      </c>
      <c r="B135" s="179">
        <v>532</v>
      </c>
    </row>
    <row r="136" spans="1:2" x14ac:dyDescent="0.2">
      <c r="A136" s="178" t="s">
        <v>2402</v>
      </c>
      <c r="B136" s="179">
        <v>475</v>
      </c>
    </row>
    <row r="137" spans="1:2" x14ac:dyDescent="0.2">
      <c r="A137" s="178" t="s">
        <v>2403</v>
      </c>
      <c r="B137" s="179">
        <v>419</v>
      </c>
    </row>
    <row r="138" spans="1:2" x14ac:dyDescent="0.2">
      <c r="A138" s="178" t="s">
        <v>2404</v>
      </c>
      <c r="B138" s="179">
        <v>470</v>
      </c>
    </row>
    <row r="139" spans="1:2" x14ac:dyDescent="0.2">
      <c r="A139" s="178" t="s">
        <v>2405</v>
      </c>
      <c r="B139" s="179">
        <v>495</v>
      </c>
    </row>
    <row r="140" spans="1:2" x14ac:dyDescent="0.2">
      <c r="A140" s="178" t="s">
        <v>2406</v>
      </c>
      <c r="B140" s="179">
        <v>538</v>
      </c>
    </row>
    <row r="141" spans="1:2" x14ac:dyDescent="0.2">
      <c r="A141" s="178" t="s">
        <v>2407</v>
      </c>
      <c r="B141" s="179">
        <v>521</v>
      </c>
    </row>
    <row r="142" spans="1:2" x14ac:dyDescent="0.2">
      <c r="A142" s="178" t="s">
        <v>2408</v>
      </c>
      <c r="B142" s="179">
        <v>330</v>
      </c>
    </row>
    <row r="143" spans="1:2" x14ac:dyDescent="0.2">
      <c r="A143" s="178" t="s">
        <v>2409</v>
      </c>
      <c r="B143" s="179">
        <v>318</v>
      </c>
    </row>
    <row r="144" spans="1:2" x14ac:dyDescent="0.2">
      <c r="A144" s="178" t="s">
        <v>2410</v>
      </c>
      <c r="B144" s="179">
        <v>337</v>
      </c>
    </row>
    <row r="145" spans="1:2" x14ac:dyDescent="0.2">
      <c r="A145" s="178" t="s">
        <v>2411</v>
      </c>
      <c r="B145" s="179">
        <v>381</v>
      </c>
    </row>
    <row r="146" spans="1:2" x14ac:dyDescent="0.2">
      <c r="A146" s="178" t="s">
        <v>2412</v>
      </c>
      <c r="B146" s="179">
        <v>422</v>
      </c>
    </row>
    <row r="147" spans="1:2" x14ac:dyDescent="0.2">
      <c r="A147" s="178" t="s">
        <v>2413</v>
      </c>
      <c r="B147" s="179">
        <v>683</v>
      </c>
    </row>
    <row r="148" spans="1:2" x14ac:dyDescent="0.2">
      <c r="A148" s="178" t="s">
        <v>2414</v>
      </c>
      <c r="B148" s="179">
        <v>713</v>
      </c>
    </row>
    <row r="149" spans="1:2" x14ac:dyDescent="0.2">
      <c r="A149" s="178" t="s">
        <v>2415</v>
      </c>
      <c r="B149" s="179">
        <v>316</v>
      </c>
    </row>
    <row r="150" spans="1:2" x14ac:dyDescent="0.2">
      <c r="A150" s="178" t="s">
        <v>2416</v>
      </c>
      <c r="B150" s="179">
        <v>271</v>
      </c>
    </row>
    <row r="151" spans="1:2" x14ac:dyDescent="0.2">
      <c r="A151" s="178" t="s">
        <v>2417</v>
      </c>
      <c r="B151" s="179">
        <v>350</v>
      </c>
    </row>
    <row r="152" spans="1:2" x14ac:dyDescent="0.2">
      <c r="A152" s="178"/>
      <c r="B152" s="179"/>
    </row>
    <row r="153" spans="1:2" x14ac:dyDescent="0.2">
      <c r="A153" s="178" t="s">
        <v>2418</v>
      </c>
      <c r="B153" s="179"/>
    </row>
    <row r="154" spans="1:2" x14ac:dyDescent="0.2">
      <c r="A154" s="178" t="s">
        <v>811</v>
      </c>
      <c r="B154" s="179">
        <v>351</v>
      </c>
    </row>
    <row r="155" spans="1:2" x14ac:dyDescent="0.2">
      <c r="A155" s="178" t="s">
        <v>2419</v>
      </c>
      <c r="B155" s="179">
        <v>351</v>
      </c>
    </row>
    <row r="156" spans="1:2" x14ac:dyDescent="0.2">
      <c r="A156" s="178" t="s">
        <v>812</v>
      </c>
      <c r="B156" s="179">
        <v>345</v>
      </c>
    </row>
    <row r="157" spans="1:2" x14ac:dyDescent="0.2">
      <c r="A157" s="178" t="s">
        <v>2420</v>
      </c>
      <c r="B157" s="179">
        <v>345</v>
      </c>
    </row>
    <row r="158" spans="1:2" x14ac:dyDescent="0.2">
      <c r="A158" s="178" t="s">
        <v>813</v>
      </c>
      <c r="B158" s="179">
        <v>413</v>
      </c>
    </row>
    <row r="159" spans="1:2" x14ac:dyDescent="0.2">
      <c r="A159" s="178" t="s">
        <v>2421</v>
      </c>
      <c r="B159" s="179">
        <v>413</v>
      </c>
    </row>
    <row r="160" spans="1:2" x14ac:dyDescent="0.2">
      <c r="A160" s="178" t="s">
        <v>48</v>
      </c>
      <c r="B160" s="179">
        <v>454</v>
      </c>
    </row>
    <row r="161" spans="1:2" x14ac:dyDescent="0.2">
      <c r="A161" s="178" t="s">
        <v>2422</v>
      </c>
      <c r="B161" s="179">
        <v>454</v>
      </c>
    </row>
    <row r="162" spans="1:2" x14ac:dyDescent="0.2">
      <c r="A162" s="178" t="s">
        <v>2423</v>
      </c>
      <c r="B162" s="179">
        <v>490</v>
      </c>
    </row>
    <row r="163" spans="1:2" x14ac:dyDescent="0.2">
      <c r="A163" s="178" t="s">
        <v>2424</v>
      </c>
      <c r="B163" s="179">
        <v>440</v>
      </c>
    </row>
    <row r="164" spans="1:2" x14ac:dyDescent="0.2">
      <c r="A164" s="178" t="s">
        <v>2425</v>
      </c>
      <c r="B164" s="179">
        <v>440</v>
      </c>
    </row>
    <row r="165" spans="1:2" x14ac:dyDescent="0.2">
      <c r="A165" s="178" t="s">
        <v>2426</v>
      </c>
      <c r="B165" s="179">
        <v>700</v>
      </c>
    </row>
    <row r="166" spans="1:2" x14ac:dyDescent="0.2">
      <c r="A166" s="178" t="s">
        <v>2427</v>
      </c>
      <c r="B166" s="179">
        <v>695</v>
      </c>
    </row>
    <row r="167" spans="1:2" x14ac:dyDescent="0.2">
      <c r="A167" s="178" t="s">
        <v>2428</v>
      </c>
      <c r="B167" s="179">
        <v>735</v>
      </c>
    </row>
    <row r="168" spans="1:2" x14ac:dyDescent="0.2">
      <c r="A168" s="178" t="s">
        <v>2429</v>
      </c>
      <c r="B168" s="179">
        <v>804</v>
      </c>
    </row>
    <row r="169" spans="1:2" x14ac:dyDescent="0.2">
      <c r="A169" s="178" t="s">
        <v>2430</v>
      </c>
      <c r="B169" s="179">
        <v>779</v>
      </c>
    </row>
    <row r="170" spans="1:2" x14ac:dyDescent="0.2">
      <c r="A170" s="178"/>
      <c r="B170" s="179"/>
    </row>
    <row r="171" spans="1:2" x14ac:dyDescent="0.2">
      <c r="A171" s="178" t="s">
        <v>2431</v>
      </c>
      <c r="B171" s="179"/>
    </row>
    <row r="172" spans="1:2" x14ac:dyDescent="0.2">
      <c r="A172" s="178" t="s">
        <v>778</v>
      </c>
      <c r="B172" s="179">
        <v>191</v>
      </c>
    </row>
    <row r="173" spans="1:2" x14ac:dyDescent="0.2">
      <c r="A173" s="178" t="s">
        <v>779</v>
      </c>
      <c r="B173" s="179">
        <v>224</v>
      </c>
    </row>
    <row r="174" spans="1:2" x14ac:dyDescent="0.2">
      <c r="A174" s="178" t="s">
        <v>780</v>
      </c>
      <c r="B174" s="179">
        <v>177</v>
      </c>
    </row>
    <row r="175" spans="1:2" x14ac:dyDescent="0.2">
      <c r="A175" s="178" t="s">
        <v>784</v>
      </c>
      <c r="B175" s="179">
        <v>222</v>
      </c>
    </row>
    <row r="176" spans="1:2" x14ac:dyDescent="0.2">
      <c r="A176" s="178" t="s">
        <v>781</v>
      </c>
      <c r="B176" s="179">
        <v>209</v>
      </c>
    </row>
    <row r="177" spans="1:2" x14ac:dyDescent="0.2">
      <c r="A177" s="178" t="s">
        <v>782</v>
      </c>
      <c r="B177" s="179">
        <v>239</v>
      </c>
    </row>
    <row r="178" spans="1:2" x14ac:dyDescent="0.2">
      <c r="A178" s="178" t="s">
        <v>2432</v>
      </c>
      <c r="B178" s="179">
        <v>265</v>
      </c>
    </row>
    <row r="179" spans="1:2" x14ac:dyDescent="0.2">
      <c r="A179" s="178" t="s">
        <v>783</v>
      </c>
      <c r="B179" s="179">
        <v>252</v>
      </c>
    </row>
    <row r="180" spans="1:2" x14ac:dyDescent="0.2">
      <c r="A180" s="178"/>
      <c r="B180" s="179"/>
    </row>
    <row r="181" spans="1:2" x14ac:dyDescent="0.2">
      <c r="A181" s="178" t="s">
        <v>2433</v>
      </c>
      <c r="B181" s="179"/>
    </row>
    <row r="182" spans="1:2" x14ac:dyDescent="0.2">
      <c r="A182" s="178" t="s">
        <v>384</v>
      </c>
      <c r="B182" s="179">
        <v>234</v>
      </c>
    </row>
    <row r="183" spans="1:2" x14ac:dyDescent="0.2">
      <c r="A183" s="178" t="s">
        <v>2434</v>
      </c>
      <c r="B183" s="179">
        <v>247</v>
      </c>
    </row>
    <row r="184" spans="1:2" x14ac:dyDescent="0.2">
      <c r="A184" s="178" t="s">
        <v>385</v>
      </c>
      <c r="B184" s="179">
        <v>266</v>
      </c>
    </row>
    <row r="185" spans="1:2" x14ac:dyDescent="0.2">
      <c r="A185" s="178" t="s">
        <v>2435</v>
      </c>
      <c r="B185" s="179">
        <v>294</v>
      </c>
    </row>
    <row r="186" spans="1:2" x14ac:dyDescent="0.2">
      <c r="A186" s="178" t="s">
        <v>386</v>
      </c>
      <c r="B186" s="179">
        <v>216</v>
      </c>
    </row>
    <row r="187" spans="1:2" x14ac:dyDescent="0.2">
      <c r="A187" s="178" t="s">
        <v>706</v>
      </c>
      <c r="B187" s="179">
        <v>266</v>
      </c>
    </row>
    <row r="188" spans="1:2" x14ac:dyDescent="0.2">
      <c r="A188" s="178" t="s">
        <v>2436</v>
      </c>
      <c r="B188" s="179">
        <v>278</v>
      </c>
    </row>
    <row r="189" spans="1:2" x14ac:dyDescent="0.2">
      <c r="A189" s="178" t="s">
        <v>387</v>
      </c>
      <c r="B189" s="179">
        <v>249</v>
      </c>
    </row>
    <row r="190" spans="1:2" x14ac:dyDescent="0.2">
      <c r="A190" s="178" t="s">
        <v>388</v>
      </c>
      <c r="B190" s="179">
        <v>293</v>
      </c>
    </row>
    <row r="191" spans="1:2" x14ac:dyDescent="0.2">
      <c r="A191" s="178" t="s">
        <v>2437</v>
      </c>
      <c r="B191" s="179">
        <v>287</v>
      </c>
    </row>
    <row r="192" spans="1:2" x14ac:dyDescent="0.2">
      <c r="A192" s="178" t="s">
        <v>705</v>
      </c>
      <c r="B192" s="179">
        <v>314</v>
      </c>
    </row>
    <row r="193" spans="1:2" x14ac:dyDescent="0.2">
      <c r="A193" s="178" t="s">
        <v>66</v>
      </c>
      <c r="B193" s="179">
        <v>319</v>
      </c>
    </row>
    <row r="194" spans="1:2" x14ac:dyDescent="0.2">
      <c r="A194" s="178" t="s">
        <v>2438</v>
      </c>
      <c r="B194" s="179">
        <v>309</v>
      </c>
    </row>
    <row r="195" spans="1:2" x14ac:dyDescent="0.2">
      <c r="A195" s="178"/>
      <c r="B195" s="179"/>
    </row>
    <row r="196" spans="1:2" x14ac:dyDescent="0.2">
      <c r="A196" s="178" t="s">
        <v>2439</v>
      </c>
      <c r="B196" s="179"/>
    </row>
    <row r="197" spans="1:2" x14ac:dyDescent="0.2">
      <c r="A197" s="178" t="s">
        <v>189</v>
      </c>
      <c r="B197" s="179">
        <v>334</v>
      </c>
    </row>
    <row r="198" spans="1:2" x14ac:dyDescent="0.2">
      <c r="A198" s="178" t="s">
        <v>190</v>
      </c>
      <c r="B198" s="179">
        <v>380</v>
      </c>
    </row>
    <row r="199" spans="1:2" x14ac:dyDescent="0.2">
      <c r="A199" s="178" t="s">
        <v>191</v>
      </c>
      <c r="B199" s="179">
        <v>275</v>
      </c>
    </row>
    <row r="200" spans="1:2" x14ac:dyDescent="0.2">
      <c r="A200" s="178" t="s">
        <v>192</v>
      </c>
      <c r="B200" s="179">
        <v>385</v>
      </c>
    </row>
    <row r="201" spans="1:2" x14ac:dyDescent="0.2">
      <c r="A201" s="178" t="s">
        <v>193</v>
      </c>
      <c r="B201" s="179">
        <v>312</v>
      </c>
    </row>
    <row r="202" spans="1:2" x14ac:dyDescent="0.2">
      <c r="A202" s="178" t="s">
        <v>194</v>
      </c>
      <c r="B202" s="179">
        <v>328</v>
      </c>
    </row>
    <row r="203" spans="1:2" x14ac:dyDescent="0.2">
      <c r="A203" s="178" t="s">
        <v>195</v>
      </c>
      <c r="B203" s="179">
        <v>366</v>
      </c>
    </row>
    <row r="204" spans="1:2" x14ac:dyDescent="0.2">
      <c r="A204" s="178" t="s">
        <v>2440</v>
      </c>
      <c r="B204" s="179">
        <v>328</v>
      </c>
    </row>
    <row r="205" spans="1:2" x14ac:dyDescent="0.2">
      <c r="A205" s="178" t="s">
        <v>2441</v>
      </c>
      <c r="B205" s="179">
        <v>366</v>
      </c>
    </row>
    <row r="206" spans="1:2" x14ac:dyDescent="0.2">
      <c r="A206" s="178" t="s">
        <v>196</v>
      </c>
      <c r="B206" s="179">
        <v>413</v>
      </c>
    </row>
    <row r="207" spans="1:2" x14ac:dyDescent="0.2">
      <c r="A207" s="178" t="s">
        <v>2442</v>
      </c>
      <c r="B207" s="179">
        <v>400</v>
      </c>
    </row>
    <row r="208" spans="1:2" x14ac:dyDescent="0.2">
      <c r="A208" s="178" t="s">
        <v>2443</v>
      </c>
      <c r="B208" s="179">
        <v>450</v>
      </c>
    </row>
    <row r="209" spans="1:2" x14ac:dyDescent="0.2">
      <c r="A209" s="178" t="s">
        <v>2444</v>
      </c>
      <c r="B209" s="179">
        <v>326</v>
      </c>
    </row>
    <row r="210" spans="1:2" x14ac:dyDescent="0.2">
      <c r="A210" s="178" t="s">
        <v>2445</v>
      </c>
      <c r="B210" s="179">
        <v>372</v>
      </c>
    </row>
    <row r="211" spans="1:2" x14ac:dyDescent="0.2">
      <c r="A211" s="178" t="s">
        <v>2446</v>
      </c>
      <c r="B211" s="179">
        <v>667</v>
      </c>
    </row>
    <row r="212" spans="1:2" x14ac:dyDescent="0.2">
      <c r="A212" s="178" t="s">
        <v>2447</v>
      </c>
      <c r="B212" s="179">
        <v>716</v>
      </c>
    </row>
    <row r="213" spans="1:2" x14ac:dyDescent="0.2">
      <c r="A213" s="178" t="s">
        <v>2448</v>
      </c>
      <c r="B213" s="179">
        <v>760</v>
      </c>
    </row>
    <row r="214" spans="1:2" x14ac:dyDescent="0.2">
      <c r="A214" s="178" t="s">
        <v>2449</v>
      </c>
      <c r="B214" s="179">
        <v>736</v>
      </c>
    </row>
    <row r="215" spans="1:2" x14ac:dyDescent="0.2">
      <c r="A215" s="178" t="s">
        <v>2450</v>
      </c>
      <c r="B215" s="179">
        <v>692</v>
      </c>
    </row>
    <row r="216" spans="1:2" x14ac:dyDescent="0.2">
      <c r="A216" s="178" t="s">
        <v>2451</v>
      </c>
      <c r="B216" s="179">
        <v>742</v>
      </c>
    </row>
    <row r="217" spans="1:2" x14ac:dyDescent="0.2">
      <c r="A217" s="178"/>
      <c r="B217" s="179"/>
    </row>
    <row r="218" spans="1:2" x14ac:dyDescent="0.2">
      <c r="A218" s="178" t="s">
        <v>2452</v>
      </c>
      <c r="B218" s="179"/>
    </row>
    <row r="219" spans="1:2" x14ac:dyDescent="0.2">
      <c r="A219" s="178" t="s">
        <v>2453</v>
      </c>
      <c r="B219" s="179">
        <v>533</v>
      </c>
    </row>
    <row r="220" spans="1:2" x14ac:dyDescent="0.2">
      <c r="A220" s="178" t="s">
        <v>2454</v>
      </c>
      <c r="B220" s="179">
        <v>595</v>
      </c>
    </row>
    <row r="221" spans="1:2" x14ac:dyDescent="0.2">
      <c r="A221" s="178" t="s">
        <v>2455</v>
      </c>
      <c r="B221" s="179">
        <v>595</v>
      </c>
    </row>
    <row r="222" spans="1:2" x14ac:dyDescent="0.2">
      <c r="A222" s="178" t="s">
        <v>2456</v>
      </c>
      <c r="B222" s="179">
        <v>696</v>
      </c>
    </row>
    <row r="223" spans="1:2" x14ac:dyDescent="0.2">
      <c r="A223" s="178" t="s">
        <v>2457</v>
      </c>
      <c r="B223" s="179">
        <v>747</v>
      </c>
    </row>
    <row r="224" spans="1:2" x14ac:dyDescent="0.2">
      <c r="A224" s="178" t="s">
        <v>2458</v>
      </c>
      <c r="B224" s="179">
        <v>800</v>
      </c>
    </row>
    <row r="225" spans="1:2" x14ac:dyDescent="0.2">
      <c r="A225" s="178"/>
      <c r="B225" s="179"/>
    </row>
    <row r="226" spans="1:2" x14ac:dyDescent="0.2">
      <c r="A226" s="178" t="s">
        <v>2459</v>
      </c>
      <c r="B226" s="179"/>
    </row>
    <row r="227" spans="1:2" x14ac:dyDescent="0.2">
      <c r="A227" s="178" t="s">
        <v>181</v>
      </c>
      <c r="B227" s="179">
        <v>399</v>
      </c>
    </row>
    <row r="228" spans="1:2" x14ac:dyDescent="0.2">
      <c r="A228" s="178" t="s">
        <v>182</v>
      </c>
      <c r="B228" s="179">
        <v>436</v>
      </c>
    </row>
    <row r="229" spans="1:2" x14ac:dyDescent="0.2">
      <c r="A229" s="178" t="s">
        <v>183</v>
      </c>
      <c r="B229" s="179">
        <v>336</v>
      </c>
    </row>
    <row r="230" spans="1:2" x14ac:dyDescent="0.2">
      <c r="A230" s="178" t="s">
        <v>186</v>
      </c>
      <c r="B230" s="179">
        <v>426</v>
      </c>
    </row>
    <row r="231" spans="1:2" x14ac:dyDescent="0.2">
      <c r="A231" s="178" t="s">
        <v>184</v>
      </c>
      <c r="B231" s="179">
        <v>372</v>
      </c>
    </row>
    <row r="232" spans="1:2" x14ac:dyDescent="0.2">
      <c r="A232" s="178" t="s">
        <v>185</v>
      </c>
      <c r="B232" s="179">
        <v>389</v>
      </c>
    </row>
    <row r="233" spans="1:2" x14ac:dyDescent="0.2">
      <c r="A233" s="178" t="s">
        <v>187</v>
      </c>
      <c r="B233" s="179">
        <v>416</v>
      </c>
    </row>
    <row r="234" spans="1:2" x14ac:dyDescent="0.2">
      <c r="A234" s="178" t="s">
        <v>2460</v>
      </c>
      <c r="B234" s="179">
        <v>389</v>
      </c>
    </row>
    <row r="235" spans="1:2" x14ac:dyDescent="0.2">
      <c r="A235" s="178" t="s">
        <v>2461</v>
      </c>
      <c r="B235" s="179">
        <v>416</v>
      </c>
    </row>
    <row r="236" spans="1:2" x14ac:dyDescent="0.2">
      <c r="A236" s="178" t="s">
        <v>188</v>
      </c>
      <c r="B236" s="179">
        <v>456</v>
      </c>
    </row>
    <row r="237" spans="1:2" x14ac:dyDescent="0.2">
      <c r="A237" s="178" t="s">
        <v>2462</v>
      </c>
      <c r="B237" s="179">
        <v>441</v>
      </c>
    </row>
    <row r="238" spans="1:2" x14ac:dyDescent="0.2">
      <c r="A238" s="178" t="s">
        <v>2463</v>
      </c>
      <c r="B238" s="179">
        <v>489</v>
      </c>
    </row>
    <row r="239" spans="1:2" x14ac:dyDescent="0.2">
      <c r="A239" s="178" t="s">
        <v>2464</v>
      </c>
      <c r="B239" s="179">
        <v>763</v>
      </c>
    </row>
    <row r="240" spans="1:2" x14ac:dyDescent="0.2">
      <c r="A240" s="178" t="s">
        <v>2465</v>
      </c>
      <c r="B240" s="179">
        <v>693</v>
      </c>
    </row>
    <row r="241" spans="1:2" x14ac:dyDescent="0.2">
      <c r="A241" s="178" t="s">
        <v>2466</v>
      </c>
      <c r="B241" s="179">
        <v>737</v>
      </c>
    </row>
    <row r="242" spans="1:2" x14ac:dyDescent="0.2">
      <c r="A242" s="178" t="s">
        <v>2467</v>
      </c>
      <c r="B242" s="179">
        <v>765</v>
      </c>
    </row>
    <row r="243" spans="1:2" x14ac:dyDescent="0.2">
      <c r="A243" s="178" t="s">
        <v>2468</v>
      </c>
      <c r="B243" s="179">
        <v>386</v>
      </c>
    </row>
    <row r="244" spans="1:2" x14ac:dyDescent="0.2">
      <c r="A244" s="178" t="s">
        <v>2469</v>
      </c>
      <c r="B244" s="179">
        <v>423</v>
      </c>
    </row>
    <row r="245" spans="1:2" x14ac:dyDescent="0.2">
      <c r="A245" s="178" t="s">
        <v>2470</v>
      </c>
      <c r="B245" s="179">
        <v>713</v>
      </c>
    </row>
    <row r="246" spans="1:2" x14ac:dyDescent="0.2">
      <c r="A246" s="178" t="s">
        <v>2471</v>
      </c>
      <c r="B246" s="179">
        <v>761</v>
      </c>
    </row>
    <row r="247" spans="1:2" x14ac:dyDescent="0.2">
      <c r="A247" s="178"/>
      <c r="B247" s="179"/>
    </row>
    <row r="248" spans="1:2" x14ac:dyDescent="0.2">
      <c r="A248" s="178" t="s">
        <v>2472</v>
      </c>
      <c r="B248" s="179"/>
    </row>
    <row r="249" spans="1:2" x14ac:dyDescent="0.2">
      <c r="A249" s="178" t="s">
        <v>434</v>
      </c>
      <c r="B249" s="179">
        <v>787</v>
      </c>
    </row>
    <row r="250" spans="1:2" x14ac:dyDescent="0.2">
      <c r="A250" s="178" t="s">
        <v>435</v>
      </c>
      <c r="B250" s="179">
        <v>838</v>
      </c>
    </row>
    <row r="251" spans="1:2" x14ac:dyDescent="0.2">
      <c r="A251" s="178" t="s">
        <v>436</v>
      </c>
      <c r="B251" s="179">
        <v>686</v>
      </c>
    </row>
    <row r="252" spans="1:2" x14ac:dyDescent="0.2">
      <c r="A252" s="178" t="s">
        <v>437</v>
      </c>
      <c r="B252" s="179">
        <v>734</v>
      </c>
    </row>
    <row r="253" spans="1:2" x14ac:dyDescent="0.2">
      <c r="A253" s="178" t="s">
        <v>438</v>
      </c>
      <c r="B253" s="179">
        <v>767</v>
      </c>
    </row>
    <row r="254" spans="1:2" x14ac:dyDescent="0.2">
      <c r="A254" s="178" t="s">
        <v>439</v>
      </c>
      <c r="B254" s="179">
        <v>814</v>
      </c>
    </row>
    <row r="255" spans="1:2" x14ac:dyDescent="0.2">
      <c r="A255" s="178" t="s">
        <v>440</v>
      </c>
      <c r="B255" s="179">
        <v>903</v>
      </c>
    </row>
    <row r="256" spans="1:2" x14ac:dyDescent="0.2">
      <c r="A256" s="178" t="s">
        <v>2473</v>
      </c>
      <c r="B256" s="179">
        <v>875</v>
      </c>
    </row>
    <row r="257" spans="1:2" x14ac:dyDescent="0.2">
      <c r="A257" s="178"/>
      <c r="B257" s="179"/>
    </row>
    <row r="258" spans="1:2" x14ac:dyDescent="0.2">
      <c r="A258" s="178" t="s">
        <v>2474</v>
      </c>
      <c r="B258" s="179"/>
    </row>
    <row r="259" spans="1:2" x14ac:dyDescent="0.2">
      <c r="A259" s="178" t="s">
        <v>327</v>
      </c>
      <c r="B259" s="179">
        <v>695</v>
      </c>
    </row>
    <row r="260" spans="1:2" x14ac:dyDescent="0.2">
      <c r="A260" s="178" t="s">
        <v>869</v>
      </c>
      <c r="B260" s="179">
        <v>775</v>
      </c>
    </row>
    <row r="261" spans="1:2" x14ac:dyDescent="0.2">
      <c r="A261" s="178" t="s">
        <v>2475</v>
      </c>
      <c r="B261" s="179">
        <v>926</v>
      </c>
    </row>
    <row r="262" spans="1:2" x14ac:dyDescent="0.2">
      <c r="A262" s="178" t="s">
        <v>2476</v>
      </c>
      <c r="B262" s="179">
        <v>898</v>
      </c>
    </row>
    <row r="263" spans="1:2" x14ac:dyDescent="0.2">
      <c r="A263" s="178" t="s">
        <v>2477</v>
      </c>
      <c r="B263" s="179">
        <v>1051</v>
      </c>
    </row>
    <row r="264" spans="1:2" x14ac:dyDescent="0.2">
      <c r="A264" s="178" t="s">
        <v>2478</v>
      </c>
      <c r="B264" s="179">
        <v>1099</v>
      </c>
    </row>
    <row r="265" spans="1:2" x14ac:dyDescent="0.2">
      <c r="A265" s="178" t="s">
        <v>2479</v>
      </c>
      <c r="B265" s="179">
        <v>1251</v>
      </c>
    </row>
    <row r="266" spans="1:2" x14ac:dyDescent="0.2">
      <c r="A266" s="178"/>
      <c r="B266" s="179"/>
    </row>
    <row r="267" spans="1:2" x14ac:dyDescent="0.2">
      <c r="A267" s="178" t="s">
        <v>2480</v>
      </c>
      <c r="B267" s="179"/>
    </row>
    <row r="268" spans="1:2" x14ac:dyDescent="0.2">
      <c r="A268" s="178" t="s">
        <v>2481</v>
      </c>
      <c r="B268" s="179">
        <v>1475</v>
      </c>
    </row>
    <row r="269" spans="1:2" x14ac:dyDescent="0.2">
      <c r="A269" s="178" t="s">
        <v>2482</v>
      </c>
      <c r="B269" s="179">
        <v>1801</v>
      </c>
    </row>
    <row r="270" spans="1:2" x14ac:dyDescent="0.2">
      <c r="A270" s="178" t="s">
        <v>2483</v>
      </c>
      <c r="B270" s="179">
        <v>2852</v>
      </c>
    </row>
    <row r="271" spans="1:2" x14ac:dyDescent="0.2">
      <c r="A271" s="178"/>
      <c r="B271" s="179"/>
    </row>
    <row r="272" spans="1:2" x14ac:dyDescent="0.2">
      <c r="A272" s="178" t="s">
        <v>2484</v>
      </c>
      <c r="B272" s="179"/>
    </row>
    <row r="273" spans="1:2" x14ac:dyDescent="0.2">
      <c r="A273" s="178" t="s">
        <v>2485</v>
      </c>
      <c r="B273" s="179">
        <v>262</v>
      </c>
    </row>
    <row r="274" spans="1:2" x14ac:dyDescent="0.2">
      <c r="A274" s="178" t="s">
        <v>2486</v>
      </c>
      <c r="B274" s="179">
        <v>328</v>
      </c>
    </row>
    <row r="275" spans="1:2" x14ac:dyDescent="0.2">
      <c r="A275" s="178" t="s">
        <v>2487</v>
      </c>
      <c r="B275" s="179">
        <v>240</v>
      </c>
    </row>
    <row r="276" spans="1:2" x14ac:dyDescent="0.2">
      <c r="A276" s="178" t="s">
        <v>2488</v>
      </c>
      <c r="B276" s="179">
        <v>323</v>
      </c>
    </row>
    <row r="277" spans="1:2" x14ac:dyDescent="0.2">
      <c r="A277" s="178" t="s">
        <v>2489</v>
      </c>
      <c r="B277" s="179">
        <v>306</v>
      </c>
    </row>
    <row r="278" spans="1:2" x14ac:dyDescent="0.2">
      <c r="A278" s="178" t="s">
        <v>2646</v>
      </c>
      <c r="B278" s="179">
        <v>312</v>
      </c>
    </row>
    <row r="279" spans="1:2" x14ac:dyDescent="0.2">
      <c r="A279" s="178" t="s">
        <v>2575</v>
      </c>
      <c r="B279" s="179">
        <v>263</v>
      </c>
    </row>
    <row r="280" spans="1:2" x14ac:dyDescent="0.2">
      <c r="A280" s="178"/>
      <c r="B280" s="179"/>
    </row>
    <row r="281" spans="1:2" x14ac:dyDescent="0.2">
      <c r="A281" s="178" t="s">
        <v>2490</v>
      </c>
      <c r="B281" s="179"/>
    </row>
    <row r="282" spans="1:2" x14ac:dyDescent="0.2">
      <c r="A282" s="178" t="s">
        <v>2491</v>
      </c>
      <c r="B282" s="179">
        <v>315</v>
      </c>
    </row>
    <row r="283" spans="1:2" x14ac:dyDescent="0.2">
      <c r="A283" s="178" t="s">
        <v>2492</v>
      </c>
      <c r="B283" s="179">
        <v>381</v>
      </c>
    </row>
    <row r="284" spans="1:2" x14ac:dyDescent="0.2">
      <c r="A284" s="178" t="s">
        <v>2493</v>
      </c>
      <c r="B284" s="179">
        <v>292</v>
      </c>
    </row>
    <row r="285" spans="1:2" x14ac:dyDescent="0.2">
      <c r="A285" s="178" t="s">
        <v>2494</v>
      </c>
      <c r="B285" s="179">
        <v>375</v>
      </c>
    </row>
    <row r="286" spans="1:2" x14ac:dyDescent="0.2">
      <c r="A286" s="178" t="s">
        <v>2495</v>
      </c>
      <c r="B286" s="179">
        <v>358</v>
      </c>
    </row>
    <row r="287" spans="1:2" x14ac:dyDescent="0.2">
      <c r="A287" s="178" t="s">
        <v>2576</v>
      </c>
      <c r="B287" s="179">
        <v>315</v>
      </c>
    </row>
    <row r="288" spans="1:2" x14ac:dyDescent="0.2">
      <c r="A288" s="178" t="s">
        <v>2496</v>
      </c>
      <c r="B288" s="179">
        <v>381</v>
      </c>
    </row>
    <row r="289" spans="1:2" x14ac:dyDescent="0.2">
      <c r="A289" s="178"/>
      <c r="B289" s="179"/>
    </row>
    <row r="290" spans="1:2" x14ac:dyDescent="0.2">
      <c r="A290" s="178" t="s">
        <v>2497</v>
      </c>
      <c r="B290" s="179"/>
    </row>
    <row r="291" spans="1:2" x14ac:dyDescent="0.2">
      <c r="A291" s="178" t="s">
        <v>2498</v>
      </c>
      <c r="B291" s="179">
        <v>407</v>
      </c>
    </row>
    <row r="292" spans="1:2" x14ac:dyDescent="0.2">
      <c r="A292" s="178" t="s">
        <v>2577</v>
      </c>
      <c r="B292" s="179">
        <v>407</v>
      </c>
    </row>
    <row r="293" spans="1:2" x14ac:dyDescent="0.2">
      <c r="A293" s="178" t="s">
        <v>2647</v>
      </c>
      <c r="B293" s="179">
        <v>477</v>
      </c>
    </row>
    <row r="294" spans="1:2" x14ac:dyDescent="0.2">
      <c r="A294" s="178" t="s">
        <v>2499</v>
      </c>
      <c r="B294" s="179">
        <v>353</v>
      </c>
    </row>
    <row r="295" spans="1:2" x14ac:dyDescent="0.2">
      <c r="A295" s="178" t="s">
        <v>2648</v>
      </c>
      <c r="B295" s="179">
        <v>352</v>
      </c>
    </row>
    <row r="296" spans="1:2" x14ac:dyDescent="0.2">
      <c r="A296" s="178" t="s">
        <v>2500</v>
      </c>
      <c r="B296" s="179">
        <v>376</v>
      </c>
    </row>
    <row r="297" spans="1:2" x14ac:dyDescent="0.2">
      <c r="A297" s="178" t="s">
        <v>2649</v>
      </c>
      <c r="B297" s="179">
        <v>423</v>
      </c>
    </row>
    <row r="298" spans="1:2" x14ac:dyDescent="0.2">
      <c r="A298" s="178" t="s">
        <v>2650</v>
      </c>
      <c r="B298" s="179">
        <v>445</v>
      </c>
    </row>
    <row r="299" spans="1:2" x14ac:dyDescent="0.2">
      <c r="A299" s="178" t="s">
        <v>1886</v>
      </c>
      <c r="B299" s="179">
        <v>469</v>
      </c>
    </row>
    <row r="300" spans="1:2" x14ac:dyDescent="0.2">
      <c r="A300" s="178" t="s">
        <v>2651</v>
      </c>
      <c r="B300" s="179">
        <v>541</v>
      </c>
    </row>
    <row r="301" spans="1:2" x14ac:dyDescent="0.2">
      <c r="A301" s="178" t="s">
        <v>2652</v>
      </c>
      <c r="B301" s="179">
        <v>568</v>
      </c>
    </row>
    <row r="302" spans="1:2" x14ac:dyDescent="0.2">
      <c r="A302" s="178" t="s">
        <v>1887</v>
      </c>
      <c r="B302" s="179">
        <v>504</v>
      </c>
    </row>
    <row r="303" spans="1:2" x14ac:dyDescent="0.2">
      <c r="A303" s="178" t="s">
        <v>2653</v>
      </c>
      <c r="B303" s="179">
        <v>591</v>
      </c>
    </row>
    <row r="304" spans="1:2" x14ac:dyDescent="0.2">
      <c r="A304" s="178" t="s">
        <v>1888</v>
      </c>
      <c r="B304" s="179">
        <v>434</v>
      </c>
    </row>
    <row r="305" spans="1:2" x14ac:dyDescent="0.2">
      <c r="A305" s="178" t="s">
        <v>1889</v>
      </c>
      <c r="B305" s="179">
        <v>462</v>
      </c>
    </row>
    <row r="306" spans="1:2" x14ac:dyDescent="0.2">
      <c r="A306" s="178" t="s">
        <v>2654</v>
      </c>
      <c r="B306" s="179">
        <v>550</v>
      </c>
    </row>
    <row r="307" spans="1:2" x14ac:dyDescent="0.2">
      <c r="A307" s="178" t="s">
        <v>2655</v>
      </c>
      <c r="B307" s="179">
        <v>687</v>
      </c>
    </row>
    <row r="308" spans="1:2" x14ac:dyDescent="0.2">
      <c r="A308" s="178" t="s">
        <v>1890</v>
      </c>
      <c r="B308" s="179">
        <v>555</v>
      </c>
    </row>
    <row r="309" spans="1:2" x14ac:dyDescent="0.2">
      <c r="A309" s="178"/>
      <c r="B309" s="179"/>
    </row>
    <row r="310" spans="1:2" x14ac:dyDescent="0.2">
      <c r="A310" s="178" t="s">
        <v>1891</v>
      </c>
      <c r="B310" s="179"/>
    </row>
    <row r="311" spans="1:2" x14ac:dyDescent="0.2">
      <c r="A311" s="178" t="s">
        <v>1892</v>
      </c>
      <c r="B311" s="179">
        <v>359</v>
      </c>
    </row>
    <row r="312" spans="1:2" x14ac:dyDescent="0.2">
      <c r="A312" s="178" t="s">
        <v>1893</v>
      </c>
      <c r="B312" s="179">
        <v>308</v>
      </c>
    </row>
    <row r="313" spans="1:2" x14ac:dyDescent="0.2">
      <c r="A313" s="178" t="s">
        <v>1894</v>
      </c>
      <c r="B313" s="179">
        <v>330</v>
      </c>
    </row>
    <row r="314" spans="1:2" x14ac:dyDescent="0.2">
      <c r="A314" s="178"/>
      <c r="B314" s="179"/>
    </row>
    <row r="315" spans="1:2" x14ac:dyDescent="0.2">
      <c r="A315" s="178" t="s">
        <v>1895</v>
      </c>
      <c r="B315" s="179"/>
    </row>
    <row r="316" spans="1:2" x14ac:dyDescent="0.2">
      <c r="A316" s="178" t="s">
        <v>1896</v>
      </c>
      <c r="B316" s="179">
        <v>298</v>
      </c>
    </row>
    <row r="317" spans="1:2" x14ac:dyDescent="0.2">
      <c r="A317" s="178" t="s">
        <v>1897</v>
      </c>
      <c r="B317" s="179">
        <v>256</v>
      </c>
    </row>
    <row r="318" spans="1:2" x14ac:dyDescent="0.2">
      <c r="A318" s="178" t="s">
        <v>1898</v>
      </c>
      <c r="B318" s="179">
        <v>335</v>
      </c>
    </row>
    <row r="319" spans="1:2" x14ac:dyDescent="0.2">
      <c r="A319" s="178"/>
      <c r="B319" s="179"/>
    </row>
    <row r="320" spans="1:2" x14ac:dyDescent="0.2">
      <c r="A320" s="178" t="s">
        <v>1899</v>
      </c>
      <c r="B320" s="179"/>
    </row>
    <row r="321" spans="1:2" x14ac:dyDescent="0.2">
      <c r="A321" s="178" t="s">
        <v>1900</v>
      </c>
      <c r="B321" s="179">
        <v>347</v>
      </c>
    </row>
    <row r="322" spans="1:2" x14ac:dyDescent="0.2">
      <c r="A322" s="178" t="s">
        <v>1901</v>
      </c>
      <c r="B322" s="179">
        <v>298</v>
      </c>
    </row>
    <row r="323" spans="1:2" x14ac:dyDescent="0.2">
      <c r="A323" s="178"/>
      <c r="B323" s="179"/>
    </row>
    <row r="324" spans="1:2" x14ac:dyDescent="0.2">
      <c r="A324" s="178" t="s">
        <v>1902</v>
      </c>
      <c r="B324" s="179"/>
    </row>
    <row r="325" spans="1:2" x14ac:dyDescent="0.2">
      <c r="A325" s="178" t="s">
        <v>1903</v>
      </c>
      <c r="B325" s="179">
        <v>557</v>
      </c>
    </row>
    <row r="326" spans="1:2" x14ac:dyDescent="0.2">
      <c r="A326" s="178" t="s">
        <v>1904</v>
      </c>
      <c r="B326" s="179">
        <v>557</v>
      </c>
    </row>
    <row r="327" spans="1:2" x14ac:dyDescent="0.2">
      <c r="A327" s="178" t="s">
        <v>1905</v>
      </c>
      <c r="B327" s="179">
        <v>437</v>
      </c>
    </row>
    <row r="328" spans="1:2" x14ac:dyDescent="0.2">
      <c r="A328" s="178" t="s">
        <v>1906</v>
      </c>
      <c r="B328" s="179">
        <v>437</v>
      </c>
    </row>
    <row r="329" spans="1:2" x14ac:dyDescent="0.2">
      <c r="A329" s="178" t="s">
        <v>1907</v>
      </c>
      <c r="B329" s="179">
        <v>459</v>
      </c>
    </row>
    <row r="330" spans="1:2" x14ac:dyDescent="0.2">
      <c r="A330" s="178"/>
      <c r="B330" s="179"/>
    </row>
    <row r="331" spans="1:2" x14ac:dyDescent="0.2">
      <c r="A331" s="178" t="s">
        <v>1908</v>
      </c>
      <c r="B331" s="179"/>
    </row>
    <row r="332" spans="1:2" x14ac:dyDescent="0.2">
      <c r="A332" s="178" t="s">
        <v>1909</v>
      </c>
      <c r="B332" s="179">
        <v>192</v>
      </c>
    </row>
    <row r="333" spans="1:2" x14ac:dyDescent="0.2">
      <c r="A333" s="178" t="s">
        <v>1910</v>
      </c>
      <c r="B333" s="179">
        <v>175</v>
      </c>
    </row>
    <row r="334" spans="1:2" x14ac:dyDescent="0.2">
      <c r="A334" s="178" t="s">
        <v>1911</v>
      </c>
      <c r="B334" s="179">
        <v>192</v>
      </c>
    </row>
    <row r="335" spans="1:2" x14ac:dyDescent="0.2">
      <c r="A335" s="178" t="s">
        <v>1912</v>
      </c>
      <c r="B335" s="179">
        <v>192</v>
      </c>
    </row>
    <row r="336" spans="1:2" x14ac:dyDescent="0.2">
      <c r="A336" s="178" t="s">
        <v>1913</v>
      </c>
      <c r="B336" s="179">
        <v>192</v>
      </c>
    </row>
    <row r="337" spans="1:2" x14ac:dyDescent="0.2">
      <c r="A337" s="178" t="s">
        <v>1914</v>
      </c>
      <c r="B337" s="179">
        <v>276</v>
      </c>
    </row>
    <row r="338" spans="1:2" x14ac:dyDescent="0.2">
      <c r="A338" s="178" t="s">
        <v>1915</v>
      </c>
      <c r="B338" s="179">
        <v>228</v>
      </c>
    </row>
    <row r="339" spans="1:2" x14ac:dyDescent="0.2">
      <c r="A339" s="178" t="s">
        <v>1916</v>
      </c>
      <c r="B339" s="179">
        <v>208</v>
      </c>
    </row>
    <row r="340" spans="1:2" x14ac:dyDescent="0.2">
      <c r="A340" s="178" t="s">
        <v>1917</v>
      </c>
      <c r="B340" s="179">
        <v>288</v>
      </c>
    </row>
    <row r="341" spans="1:2" x14ac:dyDescent="0.2">
      <c r="A341" s="178" t="s">
        <v>1918</v>
      </c>
      <c r="B341" s="179">
        <v>226</v>
      </c>
    </row>
    <row r="342" spans="1:2" x14ac:dyDescent="0.2">
      <c r="A342" s="178"/>
      <c r="B342" s="179"/>
    </row>
    <row r="343" spans="1:2" x14ac:dyDescent="0.2">
      <c r="A343" s="178" t="s">
        <v>1919</v>
      </c>
      <c r="B343" s="179"/>
    </row>
    <row r="344" spans="1:2" x14ac:dyDescent="0.2">
      <c r="A344" s="178" t="s">
        <v>1920</v>
      </c>
      <c r="B344" s="179">
        <v>139</v>
      </c>
    </row>
    <row r="345" spans="1:2" x14ac:dyDescent="0.2">
      <c r="A345" s="178" t="s">
        <v>2578</v>
      </c>
      <c r="B345" s="179">
        <v>188</v>
      </c>
    </row>
    <row r="346" spans="1:2" x14ac:dyDescent="0.2">
      <c r="A346" s="178"/>
      <c r="B346" s="179"/>
    </row>
    <row r="347" spans="1:2" x14ac:dyDescent="0.2">
      <c r="A347" s="178" t="s">
        <v>1921</v>
      </c>
      <c r="B347" s="179"/>
    </row>
    <row r="348" spans="1:2" x14ac:dyDescent="0.2">
      <c r="A348" s="178" t="s">
        <v>1434</v>
      </c>
      <c r="B348" s="179">
        <v>144</v>
      </c>
    </row>
    <row r="349" spans="1:2" x14ac:dyDescent="0.2">
      <c r="A349" s="178" t="s">
        <v>418</v>
      </c>
      <c r="B349" s="179">
        <v>144</v>
      </c>
    </row>
    <row r="350" spans="1:2" x14ac:dyDescent="0.2">
      <c r="A350" s="178" t="s">
        <v>419</v>
      </c>
      <c r="B350" s="179">
        <v>149</v>
      </c>
    </row>
    <row r="351" spans="1:2" x14ac:dyDescent="0.2">
      <c r="A351" s="178" t="s">
        <v>420</v>
      </c>
      <c r="B351" s="179">
        <v>155</v>
      </c>
    </row>
    <row r="352" spans="1:2" x14ac:dyDescent="0.2">
      <c r="A352" s="178" t="s">
        <v>421</v>
      </c>
      <c r="B352" s="179">
        <v>195</v>
      </c>
    </row>
    <row r="353" spans="1:2" x14ac:dyDescent="0.2">
      <c r="A353" s="178" t="s">
        <v>422</v>
      </c>
      <c r="B353" s="179">
        <v>200</v>
      </c>
    </row>
    <row r="354" spans="1:2" x14ac:dyDescent="0.2">
      <c r="A354" s="178" t="s">
        <v>1922</v>
      </c>
      <c r="B354" s="179">
        <v>223</v>
      </c>
    </row>
    <row r="355" spans="1:2" x14ac:dyDescent="0.2">
      <c r="A355" s="178" t="s">
        <v>1923</v>
      </c>
      <c r="B355" s="179">
        <v>223</v>
      </c>
    </row>
    <row r="356" spans="1:2" x14ac:dyDescent="0.2">
      <c r="A356" s="178" t="s">
        <v>1924</v>
      </c>
      <c r="B356" s="179">
        <v>227</v>
      </c>
    </row>
    <row r="357" spans="1:2" x14ac:dyDescent="0.2">
      <c r="A357" s="178" t="s">
        <v>1925</v>
      </c>
      <c r="B357" s="179">
        <v>234</v>
      </c>
    </row>
    <row r="358" spans="1:2" x14ac:dyDescent="0.2">
      <c r="A358" s="178" t="s">
        <v>1926</v>
      </c>
      <c r="B358" s="179">
        <v>220</v>
      </c>
    </row>
    <row r="359" spans="1:2" x14ac:dyDescent="0.2">
      <c r="A359" s="178" t="s">
        <v>2579</v>
      </c>
      <c r="B359" s="179">
        <v>289</v>
      </c>
    </row>
    <row r="360" spans="1:2" x14ac:dyDescent="0.2">
      <c r="A360" s="178" t="s">
        <v>1436</v>
      </c>
      <c r="B360" s="179">
        <v>149</v>
      </c>
    </row>
    <row r="361" spans="1:2" x14ac:dyDescent="0.2">
      <c r="A361" s="178" t="s">
        <v>423</v>
      </c>
      <c r="B361" s="179">
        <v>149</v>
      </c>
    </row>
    <row r="362" spans="1:2" x14ac:dyDescent="0.2">
      <c r="A362" s="178" t="s">
        <v>424</v>
      </c>
      <c r="B362" s="179">
        <v>155</v>
      </c>
    </row>
    <row r="363" spans="1:2" x14ac:dyDescent="0.2">
      <c r="A363" s="178" t="s">
        <v>425</v>
      </c>
      <c r="B363" s="179">
        <v>158</v>
      </c>
    </row>
    <row r="364" spans="1:2" x14ac:dyDescent="0.2">
      <c r="A364" s="178" t="s">
        <v>426</v>
      </c>
      <c r="B364" s="179">
        <v>239</v>
      </c>
    </row>
    <row r="365" spans="1:2" x14ac:dyDescent="0.2">
      <c r="A365" s="178" t="s">
        <v>427</v>
      </c>
      <c r="B365" s="179">
        <v>243</v>
      </c>
    </row>
    <row r="366" spans="1:2" x14ac:dyDescent="0.2">
      <c r="A366" s="178" t="s">
        <v>1927</v>
      </c>
      <c r="B366" s="179">
        <v>287</v>
      </c>
    </row>
    <row r="367" spans="1:2" x14ac:dyDescent="0.2">
      <c r="A367" s="178" t="s">
        <v>1928</v>
      </c>
      <c r="B367" s="179">
        <v>295</v>
      </c>
    </row>
    <row r="368" spans="1:2" x14ac:dyDescent="0.2">
      <c r="A368" s="178" t="s">
        <v>1929</v>
      </c>
      <c r="B368" s="179">
        <v>323</v>
      </c>
    </row>
    <row r="369" spans="1:2" x14ac:dyDescent="0.2">
      <c r="A369" s="178"/>
      <c r="B369" s="179"/>
    </row>
    <row r="370" spans="1:2" x14ac:dyDescent="0.2">
      <c r="A370" s="178" t="s">
        <v>1930</v>
      </c>
      <c r="B370" s="179"/>
    </row>
    <row r="371" spans="1:2" x14ac:dyDescent="0.2">
      <c r="A371" s="178" t="s">
        <v>1931</v>
      </c>
      <c r="B371" s="179">
        <v>202</v>
      </c>
    </row>
    <row r="372" spans="1:2" x14ac:dyDescent="0.2">
      <c r="A372" s="178" t="s">
        <v>1932</v>
      </c>
      <c r="B372" s="179">
        <v>220</v>
      </c>
    </row>
    <row r="373" spans="1:2" x14ac:dyDescent="0.2">
      <c r="A373" s="178" t="s">
        <v>1933</v>
      </c>
      <c r="B373" s="179">
        <v>234</v>
      </c>
    </row>
    <row r="374" spans="1:2" x14ac:dyDescent="0.2">
      <c r="A374" s="178" t="s">
        <v>1934</v>
      </c>
      <c r="B374" s="179">
        <v>289</v>
      </c>
    </row>
    <row r="375" spans="1:2" x14ac:dyDescent="0.2">
      <c r="A375" s="178" t="s">
        <v>1935</v>
      </c>
      <c r="B375" s="179">
        <v>303</v>
      </c>
    </row>
    <row r="376" spans="1:2" x14ac:dyDescent="0.2">
      <c r="A376" s="178" t="s">
        <v>1936</v>
      </c>
      <c r="B376" s="179">
        <v>334</v>
      </c>
    </row>
    <row r="377" spans="1:2" x14ac:dyDescent="0.2">
      <c r="A377" s="178" t="s">
        <v>1937</v>
      </c>
      <c r="B377" s="179">
        <v>350</v>
      </c>
    </row>
    <row r="378" spans="1:2" x14ac:dyDescent="0.2">
      <c r="A378" s="178" t="s">
        <v>1938</v>
      </c>
      <c r="B378" s="179">
        <v>366</v>
      </c>
    </row>
    <row r="379" spans="1:2" x14ac:dyDescent="0.2">
      <c r="A379" s="178" t="s">
        <v>1939</v>
      </c>
      <c r="B379" s="179">
        <v>324</v>
      </c>
    </row>
    <row r="380" spans="1:2" x14ac:dyDescent="0.2">
      <c r="A380" s="178" t="s">
        <v>2656</v>
      </c>
      <c r="B380" s="179">
        <v>339</v>
      </c>
    </row>
    <row r="381" spans="1:2" x14ac:dyDescent="0.2">
      <c r="A381" s="178" t="s">
        <v>1940</v>
      </c>
      <c r="B381" s="179">
        <v>354</v>
      </c>
    </row>
    <row r="382" spans="1:2" x14ac:dyDescent="0.2">
      <c r="A382" s="178" t="s">
        <v>1941</v>
      </c>
      <c r="B382" s="179">
        <v>207</v>
      </c>
    </row>
    <row r="383" spans="1:2" x14ac:dyDescent="0.2">
      <c r="A383" s="178" t="s">
        <v>1942</v>
      </c>
      <c r="B383" s="179">
        <v>225</v>
      </c>
    </row>
    <row r="384" spans="1:2" x14ac:dyDescent="0.2">
      <c r="A384" s="178" t="s">
        <v>1943</v>
      </c>
      <c r="B384" s="179">
        <v>239</v>
      </c>
    </row>
    <row r="385" spans="1:2" x14ac:dyDescent="0.2">
      <c r="A385" s="178" t="s">
        <v>1944</v>
      </c>
      <c r="B385" s="179">
        <v>328</v>
      </c>
    </row>
    <row r="386" spans="1:2" x14ac:dyDescent="0.2">
      <c r="A386" s="178" t="s">
        <v>1945</v>
      </c>
      <c r="B386" s="179">
        <v>341</v>
      </c>
    </row>
    <row r="387" spans="1:2" x14ac:dyDescent="0.2">
      <c r="A387" s="178" t="s">
        <v>1946</v>
      </c>
      <c r="B387" s="179">
        <v>344</v>
      </c>
    </row>
    <row r="388" spans="1:2" x14ac:dyDescent="0.2">
      <c r="A388" s="178" t="s">
        <v>1947</v>
      </c>
      <c r="B388" s="179">
        <v>385</v>
      </c>
    </row>
    <row r="389" spans="1:2" x14ac:dyDescent="0.2">
      <c r="A389" s="178" t="s">
        <v>1948</v>
      </c>
      <c r="B389" s="179">
        <v>426</v>
      </c>
    </row>
    <row r="390" spans="1:2" x14ac:dyDescent="0.2">
      <c r="A390" s="178"/>
      <c r="B390" s="179"/>
    </row>
    <row r="391" spans="1:2" x14ac:dyDescent="0.2">
      <c r="A391" s="178" t="s">
        <v>397</v>
      </c>
      <c r="B391" s="179"/>
    </row>
    <row r="392" spans="1:2" x14ac:dyDescent="0.2">
      <c r="A392" s="178" t="s">
        <v>1949</v>
      </c>
      <c r="B392" s="179">
        <v>31</v>
      </c>
    </row>
    <row r="393" spans="1:2" x14ac:dyDescent="0.2">
      <c r="A393" s="178" t="s">
        <v>1950</v>
      </c>
      <c r="B393" s="179">
        <v>40</v>
      </c>
    </row>
    <row r="394" spans="1:2" x14ac:dyDescent="0.2">
      <c r="A394" s="178" t="s">
        <v>1951</v>
      </c>
      <c r="B394" s="179">
        <v>79</v>
      </c>
    </row>
    <row r="395" spans="1:2" x14ac:dyDescent="0.2">
      <c r="A395" s="178" t="s">
        <v>1952</v>
      </c>
      <c r="B395" s="179">
        <v>90</v>
      </c>
    </row>
    <row r="396" spans="1:2" x14ac:dyDescent="0.2">
      <c r="A396" s="178" t="s">
        <v>1953</v>
      </c>
      <c r="B396" s="179">
        <v>31</v>
      </c>
    </row>
    <row r="397" spans="1:2" x14ac:dyDescent="0.2">
      <c r="A397" s="178" t="s">
        <v>1954</v>
      </c>
      <c r="B397" s="179">
        <v>58</v>
      </c>
    </row>
    <row r="398" spans="1:2" x14ac:dyDescent="0.2">
      <c r="A398" s="178" t="s">
        <v>1955</v>
      </c>
      <c r="B398" s="179">
        <v>77</v>
      </c>
    </row>
    <row r="399" spans="1:2" x14ac:dyDescent="0.2">
      <c r="A399" s="178" t="s">
        <v>1956</v>
      </c>
      <c r="B399" s="179">
        <v>82</v>
      </c>
    </row>
    <row r="400" spans="1:2" x14ac:dyDescent="0.2">
      <c r="A400" s="178" t="s">
        <v>1957</v>
      </c>
      <c r="B400" s="179">
        <v>94</v>
      </c>
    </row>
    <row r="401" spans="1:2" x14ac:dyDescent="0.2">
      <c r="A401" s="178" t="s">
        <v>1958</v>
      </c>
      <c r="B401" s="179">
        <v>111</v>
      </c>
    </row>
    <row r="402" spans="1:2" x14ac:dyDescent="0.2">
      <c r="A402" s="178" t="s">
        <v>1959</v>
      </c>
      <c r="B402" s="179">
        <v>115</v>
      </c>
    </row>
    <row r="403" spans="1:2" x14ac:dyDescent="0.2">
      <c r="A403" s="178" t="s">
        <v>1960</v>
      </c>
      <c r="B403" s="179">
        <v>110</v>
      </c>
    </row>
    <row r="404" spans="1:2" x14ac:dyDescent="0.2">
      <c r="A404" s="178" t="s">
        <v>1961</v>
      </c>
      <c r="B404" s="179">
        <v>124</v>
      </c>
    </row>
    <row r="405" spans="1:2" x14ac:dyDescent="0.2">
      <c r="A405" s="178" t="s">
        <v>1962</v>
      </c>
      <c r="B405" s="179">
        <v>88</v>
      </c>
    </row>
    <row r="406" spans="1:2" x14ac:dyDescent="0.2">
      <c r="A406" s="178" t="s">
        <v>1963</v>
      </c>
      <c r="B406" s="179">
        <v>124</v>
      </c>
    </row>
    <row r="407" spans="1:2" x14ac:dyDescent="0.2">
      <c r="A407" s="178" t="s">
        <v>1964</v>
      </c>
      <c r="B407" s="179">
        <v>241</v>
      </c>
    </row>
    <row r="408" spans="1:2" x14ac:dyDescent="0.2">
      <c r="A408" s="178" t="s">
        <v>1965</v>
      </c>
      <c r="B408" s="179">
        <v>59</v>
      </c>
    </row>
    <row r="409" spans="1:2" x14ac:dyDescent="0.2">
      <c r="A409" s="178" t="s">
        <v>1966</v>
      </c>
      <c r="B409" s="179">
        <v>78</v>
      </c>
    </row>
    <row r="410" spans="1:2" x14ac:dyDescent="0.2">
      <c r="A410" s="178" t="s">
        <v>1967</v>
      </c>
      <c r="B410" s="179">
        <v>76</v>
      </c>
    </row>
    <row r="411" spans="1:2" x14ac:dyDescent="0.2">
      <c r="A411" s="178" t="s">
        <v>1968</v>
      </c>
      <c r="B411" s="179">
        <v>54</v>
      </c>
    </row>
    <row r="412" spans="1:2" x14ac:dyDescent="0.2">
      <c r="A412" s="178" t="s">
        <v>1969</v>
      </c>
      <c r="B412" s="179">
        <v>59</v>
      </c>
    </row>
    <row r="413" spans="1:2" x14ac:dyDescent="0.2">
      <c r="A413" s="178" t="s">
        <v>1970</v>
      </c>
      <c r="B413" s="179">
        <v>74</v>
      </c>
    </row>
    <row r="414" spans="1:2" x14ac:dyDescent="0.2">
      <c r="A414" s="178" t="s">
        <v>1971</v>
      </c>
      <c r="B414" s="179">
        <v>90</v>
      </c>
    </row>
    <row r="415" spans="1:2" x14ac:dyDescent="0.2">
      <c r="A415" s="178" t="s">
        <v>1972</v>
      </c>
      <c r="B415" s="179">
        <v>101</v>
      </c>
    </row>
    <row r="416" spans="1:2" x14ac:dyDescent="0.2">
      <c r="A416" s="178" t="s">
        <v>1973</v>
      </c>
      <c r="B416" s="179">
        <v>15</v>
      </c>
    </row>
    <row r="417" spans="1:2" x14ac:dyDescent="0.2">
      <c r="A417" s="178" t="s">
        <v>1974</v>
      </c>
      <c r="B417" s="179">
        <v>27</v>
      </c>
    </row>
    <row r="418" spans="1:2" x14ac:dyDescent="0.2">
      <c r="A418" s="178" t="s">
        <v>1975</v>
      </c>
      <c r="B418" s="179">
        <v>21</v>
      </c>
    </row>
    <row r="419" spans="1:2" x14ac:dyDescent="0.2">
      <c r="A419" s="178" t="s">
        <v>1976</v>
      </c>
      <c r="B419" s="179">
        <v>23</v>
      </c>
    </row>
    <row r="420" spans="1:2" x14ac:dyDescent="0.2">
      <c r="A420" s="178" t="s">
        <v>1977</v>
      </c>
      <c r="B420" s="179">
        <v>34</v>
      </c>
    </row>
    <row r="421" spans="1:2" x14ac:dyDescent="0.2">
      <c r="A421" s="178" t="s">
        <v>1978</v>
      </c>
      <c r="B421" s="179">
        <v>14</v>
      </c>
    </row>
    <row r="422" spans="1:2" x14ac:dyDescent="0.2">
      <c r="A422" s="178" t="s">
        <v>1979</v>
      </c>
      <c r="B422" s="179">
        <v>14</v>
      </c>
    </row>
    <row r="423" spans="1:2" x14ac:dyDescent="0.2">
      <c r="A423" s="178" t="s">
        <v>1980</v>
      </c>
      <c r="B423" s="179">
        <v>16</v>
      </c>
    </row>
    <row r="424" spans="1:2" x14ac:dyDescent="0.2">
      <c r="A424" s="178" t="s">
        <v>1981</v>
      </c>
      <c r="B424" s="179">
        <v>94</v>
      </c>
    </row>
    <row r="425" spans="1:2" x14ac:dyDescent="0.2">
      <c r="A425" s="178" t="s">
        <v>1982</v>
      </c>
      <c r="B425" s="179">
        <v>94</v>
      </c>
    </row>
    <row r="426" spans="1:2" x14ac:dyDescent="0.2">
      <c r="A426" s="178" t="s">
        <v>1983</v>
      </c>
      <c r="B426" s="179">
        <v>94</v>
      </c>
    </row>
    <row r="427" spans="1:2" x14ac:dyDescent="0.2">
      <c r="A427" s="178" t="s">
        <v>1984</v>
      </c>
      <c r="B427" s="179">
        <v>94</v>
      </c>
    </row>
    <row r="428" spans="1:2" x14ac:dyDescent="0.2">
      <c r="A428" s="178" t="s">
        <v>1985</v>
      </c>
      <c r="B428" s="179">
        <v>94</v>
      </c>
    </row>
    <row r="429" spans="1:2" x14ac:dyDescent="0.2">
      <c r="A429" s="178" t="s">
        <v>1986</v>
      </c>
      <c r="B429" s="179">
        <v>94</v>
      </c>
    </row>
    <row r="430" spans="1:2" x14ac:dyDescent="0.2">
      <c r="A430" s="178" t="s">
        <v>1987</v>
      </c>
      <c r="B430" s="179">
        <v>94</v>
      </c>
    </row>
    <row r="431" spans="1:2" x14ac:dyDescent="0.2">
      <c r="A431" s="178" t="s">
        <v>1988</v>
      </c>
      <c r="B431" s="179">
        <v>135</v>
      </c>
    </row>
    <row r="432" spans="1:2" x14ac:dyDescent="0.2">
      <c r="A432" s="178" t="s">
        <v>1989</v>
      </c>
      <c r="B432" s="179">
        <v>135</v>
      </c>
    </row>
    <row r="433" spans="1:2" x14ac:dyDescent="0.2">
      <c r="A433" s="178" t="s">
        <v>1990</v>
      </c>
      <c r="B433" s="179">
        <v>97</v>
      </c>
    </row>
    <row r="434" spans="1:2" x14ac:dyDescent="0.2">
      <c r="A434" s="178" t="s">
        <v>1991</v>
      </c>
      <c r="B434" s="179">
        <v>97</v>
      </c>
    </row>
    <row r="435" spans="1:2" x14ac:dyDescent="0.2">
      <c r="A435" s="178" t="s">
        <v>1992</v>
      </c>
      <c r="B435" s="179">
        <v>97</v>
      </c>
    </row>
    <row r="436" spans="1:2" x14ac:dyDescent="0.2">
      <c r="A436" s="178" t="s">
        <v>1993</v>
      </c>
      <c r="B436" s="179">
        <v>97</v>
      </c>
    </row>
    <row r="437" spans="1:2" x14ac:dyDescent="0.2">
      <c r="A437" s="178" t="s">
        <v>1994</v>
      </c>
      <c r="B437" s="179">
        <v>97</v>
      </c>
    </row>
    <row r="438" spans="1:2" x14ac:dyDescent="0.2">
      <c r="A438" s="178" t="s">
        <v>1995</v>
      </c>
      <c r="B438" s="179">
        <v>97</v>
      </c>
    </row>
    <row r="439" spans="1:2" x14ac:dyDescent="0.2">
      <c r="A439" s="178"/>
      <c r="B439" s="179"/>
    </row>
    <row r="440" spans="1:2" x14ac:dyDescent="0.2">
      <c r="A440" s="178" t="s">
        <v>1996</v>
      </c>
      <c r="B440" s="179"/>
    </row>
    <row r="441" spans="1:2" x14ac:dyDescent="0.2">
      <c r="A441" s="178" t="s">
        <v>1997</v>
      </c>
      <c r="B441" s="179">
        <v>365</v>
      </c>
    </row>
    <row r="442" spans="1:2" x14ac:dyDescent="0.2">
      <c r="A442" s="178" t="s">
        <v>1998</v>
      </c>
      <c r="B442" s="179">
        <v>504</v>
      </c>
    </row>
    <row r="443" spans="1:2" x14ac:dyDescent="0.2">
      <c r="A443" s="178" t="s">
        <v>1999</v>
      </c>
      <c r="B443" s="179">
        <v>504</v>
      </c>
    </row>
    <row r="444" spans="1:2" x14ac:dyDescent="0.2">
      <c r="A444" s="178" t="s">
        <v>2580</v>
      </c>
      <c r="B444" s="179">
        <v>307</v>
      </c>
    </row>
    <row r="445" spans="1:2" x14ac:dyDescent="0.2">
      <c r="A445" s="178" t="s">
        <v>2000</v>
      </c>
      <c r="B445" s="179">
        <v>205</v>
      </c>
    </row>
    <row r="446" spans="1:2" x14ac:dyDescent="0.2">
      <c r="A446" s="178" t="s">
        <v>2001</v>
      </c>
      <c r="B446" s="179">
        <v>493</v>
      </c>
    </row>
    <row r="447" spans="1:2" x14ac:dyDescent="0.2">
      <c r="A447" s="178" t="s">
        <v>2002</v>
      </c>
      <c r="B447" s="179">
        <v>324</v>
      </c>
    </row>
    <row r="448" spans="1:2" x14ac:dyDescent="0.2">
      <c r="A448" s="178" t="s">
        <v>2657</v>
      </c>
      <c r="B448" s="179">
        <v>324</v>
      </c>
    </row>
    <row r="449" spans="1:2" x14ac:dyDescent="0.2">
      <c r="A449" s="178" t="s">
        <v>2003</v>
      </c>
      <c r="B449" s="179">
        <v>277</v>
      </c>
    </row>
    <row r="450" spans="1:2" x14ac:dyDescent="0.2">
      <c r="A450" s="178" t="s">
        <v>2004</v>
      </c>
      <c r="B450" s="179">
        <v>277</v>
      </c>
    </row>
    <row r="451" spans="1:2" x14ac:dyDescent="0.2">
      <c r="A451" s="178" t="s">
        <v>2005</v>
      </c>
      <c r="B451" s="179">
        <v>364</v>
      </c>
    </row>
    <row r="452" spans="1:2" x14ac:dyDescent="0.2">
      <c r="A452" s="178" t="s">
        <v>2006</v>
      </c>
      <c r="B452" s="179">
        <v>364</v>
      </c>
    </row>
    <row r="453" spans="1:2" x14ac:dyDescent="0.2">
      <c r="A453" s="235" t="s">
        <v>2007</v>
      </c>
      <c r="B453" s="179">
        <v>316</v>
      </c>
    </row>
    <row r="454" spans="1:2" x14ac:dyDescent="0.2">
      <c r="A454" s="178" t="s">
        <v>2008</v>
      </c>
      <c r="B454" s="179">
        <v>263</v>
      </c>
    </row>
    <row r="455" spans="1:2" x14ac:dyDescent="0.2">
      <c r="A455" s="178" t="s">
        <v>2009</v>
      </c>
      <c r="B455" s="179">
        <v>263</v>
      </c>
    </row>
    <row r="456" spans="1:2" x14ac:dyDescent="0.2">
      <c r="A456" s="178" t="s">
        <v>2010</v>
      </c>
      <c r="B456" s="179">
        <v>267</v>
      </c>
    </row>
    <row r="457" spans="1:2" x14ac:dyDescent="0.2">
      <c r="A457" s="178" t="s">
        <v>2011</v>
      </c>
      <c r="B457" s="179">
        <v>543</v>
      </c>
    </row>
    <row r="458" spans="1:2" x14ac:dyDescent="0.2">
      <c r="A458" s="178" t="s">
        <v>2012</v>
      </c>
      <c r="B458" s="179">
        <v>327</v>
      </c>
    </row>
    <row r="459" spans="1:2" x14ac:dyDescent="0.2">
      <c r="A459" s="178" t="s">
        <v>2013</v>
      </c>
      <c r="B459" s="179">
        <v>374</v>
      </c>
    </row>
    <row r="460" spans="1:2" x14ac:dyDescent="0.2">
      <c r="A460" s="178" t="s">
        <v>2014</v>
      </c>
      <c r="B460" s="179">
        <v>414</v>
      </c>
    </row>
    <row r="461" spans="1:2" x14ac:dyDescent="0.2">
      <c r="A461" s="178" t="s">
        <v>2015</v>
      </c>
      <c r="B461" s="179">
        <v>397</v>
      </c>
    </row>
    <row r="462" spans="1:2" x14ac:dyDescent="0.2">
      <c r="A462" s="178" t="s">
        <v>2016</v>
      </c>
      <c r="B462" s="179">
        <v>300</v>
      </c>
    </row>
    <row r="463" spans="1:2" x14ac:dyDescent="0.2">
      <c r="A463" s="178" t="s">
        <v>2017</v>
      </c>
      <c r="B463" s="179">
        <v>701</v>
      </c>
    </row>
    <row r="464" spans="1:2" x14ac:dyDescent="0.2">
      <c r="A464" s="178" t="s">
        <v>2018</v>
      </c>
      <c r="B464" s="179">
        <v>217</v>
      </c>
    </row>
    <row r="465" spans="1:2" x14ac:dyDescent="0.2">
      <c r="A465" s="178" t="s">
        <v>2581</v>
      </c>
      <c r="B465" s="179">
        <v>500</v>
      </c>
    </row>
    <row r="466" spans="1:2" x14ac:dyDescent="0.2">
      <c r="A466" s="178" t="s">
        <v>2019</v>
      </c>
      <c r="B466" s="179">
        <v>479</v>
      </c>
    </row>
    <row r="467" spans="1:2" x14ac:dyDescent="0.2">
      <c r="A467" s="178" t="s">
        <v>2658</v>
      </c>
      <c r="B467" s="179">
        <v>180</v>
      </c>
    </row>
    <row r="468" spans="1:2" x14ac:dyDescent="0.2">
      <c r="A468" s="178" t="s">
        <v>2659</v>
      </c>
      <c r="B468" s="179">
        <v>216</v>
      </c>
    </row>
    <row r="469" spans="1:2" x14ac:dyDescent="0.2">
      <c r="A469" s="178" t="s">
        <v>2660</v>
      </c>
      <c r="B469" s="179">
        <v>252</v>
      </c>
    </row>
    <row r="470" spans="1:2" x14ac:dyDescent="0.2">
      <c r="A470" s="178" t="s">
        <v>2661</v>
      </c>
      <c r="B470" s="179">
        <v>298</v>
      </c>
    </row>
    <row r="471" spans="1:2" x14ac:dyDescent="0.2">
      <c r="A471" s="178" t="s">
        <v>2662</v>
      </c>
      <c r="B471" s="179">
        <v>352</v>
      </c>
    </row>
    <row r="472" spans="1:2" x14ac:dyDescent="0.2">
      <c r="A472" s="178" t="s">
        <v>2020</v>
      </c>
      <c r="B472" s="179">
        <v>716</v>
      </c>
    </row>
    <row r="473" spans="1:2" x14ac:dyDescent="0.2">
      <c r="A473" s="178" t="s">
        <v>2021</v>
      </c>
      <c r="B473" s="179">
        <v>798</v>
      </c>
    </row>
    <row r="474" spans="1:2" x14ac:dyDescent="0.2">
      <c r="A474" s="178" t="s">
        <v>2022</v>
      </c>
      <c r="B474" s="179">
        <v>674</v>
      </c>
    </row>
    <row r="475" spans="1:2" ht="13.5" thickBot="1" x14ac:dyDescent="0.25">
      <c r="A475" s="178" t="s">
        <v>2023</v>
      </c>
      <c r="B475" s="179">
        <v>632</v>
      </c>
    </row>
    <row r="476" spans="1:2" x14ac:dyDescent="0.2">
      <c r="A476" s="250" t="s">
        <v>2582</v>
      </c>
      <c r="B476" s="242"/>
    </row>
    <row r="477" spans="1:2" x14ac:dyDescent="0.2">
      <c r="A477" s="244" t="s">
        <v>2024</v>
      </c>
      <c r="B477" s="243">
        <v>77</v>
      </c>
    </row>
    <row r="478" spans="1:2" x14ac:dyDescent="0.2">
      <c r="A478" s="244" t="s">
        <v>2025</v>
      </c>
      <c r="B478" s="243">
        <v>77</v>
      </c>
    </row>
    <row r="479" spans="1:2" x14ac:dyDescent="0.2">
      <c r="A479" s="244" t="s">
        <v>2026</v>
      </c>
      <c r="B479" s="243">
        <v>77</v>
      </c>
    </row>
    <row r="480" spans="1:2" x14ac:dyDescent="0.2">
      <c r="A480" s="244" t="s">
        <v>2027</v>
      </c>
      <c r="B480" s="243">
        <v>77</v>
      </c>
    </row>
    <row r="481" spans="1:2" x14ac:dyDescent="0.2">
      <c r="A481" s="244" t="s">
        <v>2028</v>
      </c>
      <c r="B481" s="243">
        <v>77</v>
      </c>
    </row>
    <row r="482" spans="1:2" x14ac:dyDescent="0.2">
      <c r="A482" s="244" t="s">
        <v>2029</v>
      </c>
      <c r="B482" s="243">
        <v>77</v>
      </c>
    </row>
    <row r="483" spans="1:2" x14ac:dyDescent="0.2">
      <c r="A483" s="244" t="s">
        <v>2030</v>
      </c>
      <c r="B483" s="243">
        <v>77</v>
      </c>
    </row>
    <row r="484" spans="1:2" x14ac:dyDescent="0.2">
      <c r="A484" s="244" t="s">
        <v>2031</v>
      </c>
      <c r="B484" s="243">
        <v>77</v>
      </c>
    </row>
    <row r="485" spans="1:2" x14ac:dyDescent="0.2">
      <c r="A485" s="244" t="s">
        <v>585</v>
      </c>
      <c r="B485" s="243">
        <v>72</v>
      </c>
    </row>
    <row r="486" spans="1:2" x14ac:dyDescent="0.2">
      <c r="A486" s="244" t="s">
        <v>2663</v>
      </c>
      <c r="B486" s="243">
        <v>53</v>
      </c>
    </row>
    <row r="487" spans="1:2" x14ac:dyDescent="0.2">
      <c r="A487" s="244" t="s">
        <v>2032</v>
      </c>
      <c r="B487" s="243">
        <v>89</v>
      </c>
    </row>
    <row r="488" spans="1:2" x14ac:dyDescent="0.2">
      <c r="A488" s="244" t="s">
        <v>2033</v>
      </c>
      <c r="B488" s="243">
        <v>89</v>
      </c>
    </row>
    <row r="489" spans="1:2" x14ac:dyDescent="0.2">
      <c r="A489" s="244" t="s">
        <v>2034</v>
      </c>
      <c r="B489" s="243">
        <v>89</v>
      </c>
    </row>
    <row r="490" spans="1:2" x14ac:dyDescent="0.2">
      <c r="A490" s="244" t="s">
        <v>586</v>
      </c>
      <c r="B490" s="243">
        <v>80</v>
      </c>
    </row>
    <row r="491" spans="1:2" x14ac:dyDescent="0.2">
      <c r="A491" s="244" t="s">
        <v>2035</v>
      </c>
      <c r="B491" s="243">
        <v>108</v>
      </c>
    </row>
    <row r="492" spans="1:2" x14ac:dyDescent="0.2">
      <c r="A492" s="244" t="s">
        <v>2036</v>
      </c>
      <c r="B492" s="243">
        <v>99</v>
      </c>
    </row>
    <row r="493" spans="1:2" x14ac:dyDescent="0.2">
      <c r="A493" s="244" t="s">
        <v>2037</v>
      </c>
      <c r="B493" s="243">
        <v>108</v>
      </c>
    </row>
    <row r="494" spans="1:2" x14ac:dyDescent="0.2">
      <c r="A494" s="244" t="s">
        <v>2038</v>
      </c>
      <c r="B494" s="243">
        <v>108</v>
      </c>
    </row>
    <row r="495" spans="1:2" x14ac:dyDescent="0.2">
      <c r="A495" s="244" t="s">
        <v>587</v>
      </c>
      <c r="B495" s="243">
        <v>99</v>
      </c>
    </row>
    <row r="496" spans="1:2" x14ac:dyDescent="0.2">
      <c r="A496" s="244" t="s">
        <v>2039</v>
      </c>
      <c r="B496" s="243">
        <v>123</v>
      </c>
    </row>
    <row r="497" spans="1:2" x14ac:dyDescent="0.2">
      <c r="A497" s="244" t="s">
        <v>2040</v>
      </c>
      <c r="B497" s="243">
        <v>112</v>
      </c>
    </row>
    <row r="498" spans="1:2" x14ac:dyDescent="0.2">
      <c r="A498" s="244" t="s">
        <v>2041</v>
      </c>
      <c r="B498" s="243">
        <v>145</v>
      </c>
    </row>
    <row r="499" spans="1:2" x14ac:dyDescent="0.2">
      <c r="A499" s="244" t="s">
        <v>588</v>
      </c>
      <c r="B499" s="243">
        <v>156</v>
      </c>
    </row>
    <row r="500" spans="1:2" x14ac:dyDescent="0.2">
      <c r="A500" s="244" t="s">
        <v>589</v>
      </c>
      <c r="B500" s="243">
        <v>147</v>
      </c>
    </row>
    <row r="501" spans="1:2" x14ac:dyDescent="0.2">
      <c r="A501" s="244" t="s">
        <v>2042</v>
      </c>
      <c r="B501" s="243">
        <v>190</v>
      </c>
    </row>
    <row r="502" spans="1:2" x14ac:dyDescent="0.2">
      <c r="A502" s="244" t="s">
        <v>2043</v>
      </c>
      <c r="B502" s="243">
        <v>190</v>
      </c>
    </row>
    <row r="503" spans="1:2" x14ac:dyDescent="0.2">
      <c r="A503" s="244" t="s">
        <v>591</v>
      </c>
      <c r="B503" s="243">
        <v>179</v>
      </c>
    </row>
    <row r="504" spans="1:2" x14ac:dyDescent="0.2">
      <c r="A504" s="244" t="s">
        <v>2583</v>
      </c>
      <c r="B504" s="243">
        <v>166</v>
      </c>
    </row>
    <row r="505" spans="1:2" x14ac:dyDescent="0.2">
      <c r="A505" s="244" t="s">
        <v>2044</v>
      </c>
      <c r="B505" s="243">
        <v>248</v>
      </c>
    </row>
    <row r="506" spans="1:2" x14ac:dyDescent="0.2">
      <c r="A506" s="244" t="s">
        <v>2045</v>
      </c>
      <c r="B506" s="243">
        <v>235</v>
      </c>
    </row>
    <row r="507" spans="1:2" x14ac:dyDescent="0.2">
      <c r="A507" s="244" t="s">
        <v>2046</v>
      </c>
      <c r="B507" s="243">
        <v>248</v>
      </c>
    </row>
    <row r="508" spans="1:2" x14ac:dyDescent="0.2">
      <c r="A508" s="244" t="s">
        <v>593</v>
      </c>
      <c r="B508" s="243">
        <v>236</v>
      </c>
    </row>
    <row r="509" spans="1:2" x14ac:dyDescent="0.2">
      <c r="A509" s="244"/>
      <c r="B509" s="243"/>
    </row>
    <row r="510" spans="1:2" x14ac:dyDescent="0.2">
      <c r="A510" s="244" t="s">
        <v>2047</v>
      </c>
      <c r="B510" s="243">
        <v>95</v>
      </c>
    </row>
    <row r="511" spans="1:2" x14ac:dyDescent="0.2">
      <c r="A511" s="244" t="s">
        <v>2048</v>
      </c>
      <c r="B511" s="243">
        <v>112</v>
      </c>
    </row>
    <row r="512" spans="1:2" x14ac:dyDescent="0.2">
      <c r="A512" s="244" t="s">
        <v>2049</v>
      </c>
      <c r="B512" s="243">
        <v>171</v>
      </c>
    </row>
    <row r="513" spans="1:2" x14ac:dyDescent="0.2">
      <c r="A513" s="244" t="s">
        <v>2050</v>
      </c>
      <c r="B513" s="243">
        <v>205</v>
      </c>
    </row>
    <row r="514" spans="1:2" x14ac:dyDescent="0.2">
      <c r="A514" s="244"/>
      <c r="B514" s="243"/>
    </row>
    <row r="515" spans="1:2" x14ac:dyDescent="0.2">
      <c r="A515" s="244" t="s">
        <v>2051</v>
      </c>
      <c r="B515" s="243">
        <v>557</v>
      </c>
    </row>
    <row r="516" spans="1:2" x14ac:dyDescent="0.2">
      <c r="A516" s="244" t="s">
        <v>2052</v>
      </c>
      <c r="B516" s="243">
        <v>822</v>
      </c>
    </row>
    <row r="517" spans="1:2" x14ac:dyDescent="0.2">
      <c r="A517" s="244" t="s">
        <v>2053</v>
      </c>
      <c r="B517" s="243">
        <v>645</v>
      </c>
    </row>
    <row r="518" spans="1:2" x14ac:dyDescent="0.2">
      <c r="A518" s="244" t="s">
        <v>2054</v>
      </c>
      <c r="B518" s="243">
        <v>1254</v>
      </c>
    </row>
    <row r="519" spans="1:2" x14ac:dyDescent="0.2">
      <c r="A519" s="244" t="s">
        <v>2055</v>
      </c>
      <c r="B519" s="243">
        <v>2070</v>
      </c>
    </row>
    <row r="520" spans="1:2" x14ac:dyDescent="0.2">
      <c r="A520" s="244" t="s">
        <v>2664</v>
      </c>
      <c r="B520" s="243">
        <v>1160</v>
      </c>
    </row>
    <row r="521" spans="1:2" x14ac:dyDescent="0.2">
      <c r="A521" s="244" t="s">
        <v>2665</v>
      </c>
      <c r="B521" s="243">
        <v>1916</v>
      </c>
    </row>
    <row r="522" spans="1:2" x14ac:dyDescent="0.2">
      <c r="A522" s="244" t="s">
        <v>2666</v>
      </c>
      <c r="B522" s="243">
        <v>1229</v>
      </c>
    </row>
    <row r="523" spans="1:2" x14ac:dyDescent="0.2">
      <c r="A523" s="244" t="s">
        <v>2056</v>
      </c>
      <c r="B523" s="243">
        <v>584</v>
      </c>
    </row>
    <row r="524" spans="1:2" x14ac:dyDescent="0.2">
      <c r="A524" s="244" t="s">
        <v>2057</v>
      </c>
      <c r="B524" s="243">
        <v>849</v>
      </c>
    </row>
    <row r="525" spans="1:2" x14ac:dyDescent="0.2">
      <c r="A525" s="244" t="s">
        <v>2058</v>
      </c>
      <c r="B525" s="243">
        <v>670</v>
      </c>
    </row>
    <row r="526" spans="1:2" x14ac:dyDescent="0.2">
      <c r="A526" s="244" t="s">
        <v>2059</v>
      </c>
      <c r="B526" s="243">
        <v>1280</v>
      </c>
    </row>
    <row r="527" spans="1:2" x14ac:dyDescent="0.2">
      <c r="A527" s="244" t="s">
        <v>2060</v>
      </c>
      <c r="B527" s="243">
        <v>2095</v>
      </c>
    </row>
    <row r="528" spans="1:2" x14ac:dyDescent="0.2">
      <c r="A528" s="244" t="s">
        <v>2667</v>
      </c>
      <c r="B528" s="243">
        <v>1185</v>
      </c>
    </row>
    <row r="529" spans="1:2" x14ac:dyDescent="0.2">
      <c r="A529" s="244" t="s">
        <v>2668</v>
      </c>
      <c r="B529" s="243">
        <v>1940</v>
      </c>
    </row>
    <row r="530" spans="1:2" x14ac:dyDescent="0.2">
      <c r="A530" s="244" t="s">
        <v>2669</v>
      </c>
      <c r="B530" s="243">
        <v>1258</v>
      </c>
    </row>
    <row r="531" spans="1:2" x14ac:dyDescent="0.2">
      <c r="A531" s="244" t="s">
        <v>2061</v>
      </c>
      <c r="B531" s="243">
        <v>620</v>
      </c>
    </row>
    <row r="532" spans="1:2" x14ac:dyDescent="0.2">
      <c r="A532" s="244" t="s">
        <v>2062</v>
      </c>
      <c r="B532" s="243">
        <v>886</v>
      </c>
    </row>
    <row r="533" spans="1:2" x14ac:dyDescent="0.2">
      <c r="A533" s="244" t="s">
        <v>2063</v>
      </c>
      <c r="B533" s="243">
        <v>707</v>
      </c>
    </row>
    <row r="534" spans="1:2" x14ac:dyDescent="0.2">
      <c r="A534" s="244" t="s">
        <v>2064</v>
      </c>
      <c r="B534" s="243">
        <v>1315</v>
      </c>
    </row>
    <row r="535" spans="1:2" x14ac:dyDescent="0.2">
      <c r="A535" s="244" t="s">
        <v>2065</v>
      </c>
      <c r="B535" s="243">
        <v>2132</v>
      </c>
    </row>
    <row r="536" spans="1:2" x14ac:dyDescent="0.2">
      <c r="A536" s="244" t="s">
        <v>2670</v>
      </c>
      <c r="B536" s="243">
        <v>1218</v>
      </c>
    </row>
    <row r="537" spans="1:2" x14ac:dyDescent="0.2">
      <c r="A537" s="244" t="s">
        <v>2671</v>
      </c>
      <c r="B537" s="243">
        <v>1974</v>
      </c>
    </row>
    <row r="538" spans="1:2" x14ac:dyDescent="0.2">
      <c r="A538" s="244" t="s">
        <v>2672</v>
      </c>
      <c r="B538" s="243">
        <v>1311</v>
      </c>
    </row>
    <row r="539" spans="1:2" x14ac:dyDescent="0.2">
      <c r="A539" s="244" t="s">
        <v>2066</v>
      </c>
      <c r="B539" s="243">
        <v>673</v>
      </c>
    </row>
    <row r="540" spans="1:2" x14ac:dyDescent="0.2">
      <c r="A540" s="244" t="s">
        <v>2067</v>
      </c>
      <c r="B540" s="243">
        <v>937</v>
      </c>
    </row>
    <row r="541" spans="1:2" x14ac:dyDescent="0.2">
      <c r="A541" s="244" t="s">
        <v>2068</v>
      </c>
      <c r="B541" s="243">
        <v>760</v>
      </c>
    </row>
    <row r="542" spans="1:2" x14ac:dyDescent="0.2">
      <c r="A542" s="244" t="s">
        <v>2069</v>
      </c>
      <c r="B542" s="243">
        <v>1455</v>
      </c>
    </row>
    <row r="543" spans="1:2" x14ac:dyDescent="0.2">
      <c r="A543" s="244" t="s">
        <v>2070</v>
      </c>
      <c r="B543" s="243">
        <v>2274</v>
      </c>
    </row>
    <row r="544" spans="1:2" x14ac:dyDescent="0.2">
      <c r="A544" s="244" t="s">
        <v>2673</v>
      </c>
      <c r="B544" s="243">
        <v>1347</v>
      </c>
    </row>
    <row r="545" spans="1:2" x14ac:dyDescent="0.2">
      <c r="A545" s="244" t="s">
        <v>2674</v>
      </c>
      <c r="B545" s="243">
        <v>2106</v>
      </c>
    </row>
    <row r="546" spans="1:2" x14ac:dyDescent="0.2">
      <c r="A546" s="244" t="s">
        <v>2675</v>
      </c>
      <c r="B546" s="245">
        <v>1470</v>
      </c>
    </row>
    <row r="547" spans="1:2" x14ac:dyDescent="0.2">
      <c r="A547" s="244" t="s">
        <v>2071</v>
      </c>
      <c r="B547" s="245">
        <v>800</v>
      </c>
    </row>
    <row r="548" spans="1:2" x14ac:dyDescent="0.2">
      <c r="A548" s="244" t="s">
        <v>2072</v>
      </c>
      <c r="B548" s="245">
        <v>1081</v>
      </c>
    </row>
    <row r="549" spans="1:2" x14ac:dyDescent="0.2">
      <c r="A549" s="244" t="s">
        <v>2073</v>
      </c>
      <c r="B549" s="245">
        <v>890</v>
      </c>
    </row>
    <row r="550" spans="1:2" x14ac:dyDescent="0.2">
      <c r="A550" s="244" t="s">
        <v>2074</v>
      </c>
      <c r="B550" s="245">
        <v>1611</v>
      </c>
    </row>
    <row r="551" spans="1:2" x14ac:dyDescent="0.2">
      <c r="A551" s="244" t="s">
        <v>2075</v>
      </c>
      <c r="B551" s="245">
        <v>2467</v>
      </c>
    </row>
    <row r="552" spans="1:2" x14ac:dyDescent="0.2">
      <c r="A552" s="244" t="s">
        <v>2676</v>
      </c>
      <c r="B552" s="245">
        <v>1492</v>
      </c>
    </row>
    <row r="553" spans="1:2" x14ac:dyDescent="0.2">
      <c r="A553" s="244" t="s">
        <v>2677</v>
      </c>
      <c r="B553" s="245">
        <v>2284</v>
      </c>
    </row>
    <row r="554" spans="1:2" x14ac:dyDescent="0.2">
      <c r="A554" s="244" t="s">
        <v>2678</v>
      </c>
      <c r="B554" s="245">
        <v>1679</v>
      </c>
    </row>
    <row r="555" spans="1:2" x14ac:dyDescent="0.2">
      <c r="A555" s="244" t="s">
        <v>2076</v>
      </c>
      <c r="B555" s="245">
        <v>991</v>
      </c>
    </row>
    <row r="556" spans="1:2" x14ac:dyDescent="0.2">
      <c r="A556" s="244" t="s">
        <v>2077</v>
      </c>
      <c r="B556" s="245">
        <v>1300</v>
      </c>
    </row>
    <row r="557" spans="1:2" x14ac:dyDescent="0.2">
      <c r="A557" s="244" t="s">
        <v>2078</v>
      </c>
      <c r="B557" s="245">
        <v>1091</v>
      </c>
    </row>
    <row r="558" spans="1:2" x14ac:dyDescent="0.2">
      <c r="A558" s="244" t="s">
        <v>2079</v>
      </c>
      <c r="B558" s="245">
        <v>1872</v>
      </c>
    </row>
    <row r="559" spans="1:2" x14ac:dyDescent="0.2">
      <c r="A559" s="244" t="s">
        <v>1620</v>
      </c>
      <c r="B559" s="245">
        <v>2812</v>
      </c>
    </row>
    <row r="560" spans="1:2" x14ac:dyDescent="0.2">
      <c r="A560" s="244" t="s">
        <v>2679</v>
      </c>
      <c r="B560" s="245">
        <v>1733</v>
      </c>
    </row>
    <row r="561" spans="1:2" x14ac:dyDescent="0.2">
      <c r="A561" s="244" t="s">
        <v>2680</v>
      </c>
      <c r="B561" s="245">
        <v>2604</v>
      </c>
    </row>
    <row r="562" spans="1:2" x14ac:dyDescent="0.2">
      <c r="A562" s="244" t="s">
        <v>2681</v>
      </c>
      <c r="B562" s="245">
        <v>2018</v>
      </c>
    </row>
    <row r="563" spans="1:2" x14ac:dyDescent="0.2">
      <c r="A563" s="244" t="s">
        <v>2584</v>
      </c>
      <c r="B563" s="245">
        <v>3313</v>
      </c>
    </row>
    <row r="564" spans="1:2" x14ac:dyDescent="0.2">
      <c r="A564" s="244" t="s">
        <v>2585</v>
      </c>
      <c r="B564" s="245">
        <v>4032</v>
      </c>
    </row>
    <row r="565" spans="1:2" x14ac:dyDescent="0.2">
      <c r="A565" s="244" t="s">
        <v>2586</v>
      </c>
      <c r="B565" s="245">
        <v>3431</v>
      </c>
    </row>
    <row r="566" spans="1:2" x14ac:dyDescent="0.2">
      <c r="A566" s="244" t="s">
        <v>2587</v>
      </c>
      <c r="B566" s="245">
        <v>4008</v>
      </c>
    </row>
    <row r="567" spans="1:2" x14ac:dyDescent="0.2">
      <c r="A567" s="244" t="s">
        <v>2588</v>
      </c>
      <c r="B567" s="245">
        <v>5258</v>
      </c>
    </row>
    <row r="568" spans="1:2" x14ac:dyDescent="0.2">
      <c r="A568" s="244" t="s">
        <v>2589</v>
      </c>
      <c r="B568" s="245">
        <v>3770</v>
      </c>
    </row>
    <row r="569" spans="1:2" x14ac:dyDescent="0.2">
      <c r="A569" s="244" t="s">
        <v>2590</v>
      </c>
      <c r="B569" s="245">
        <v>4536</v>
      </c>
    </row>
    <row r="570" spans="1:2" x14ac:dyDescent="0.2">
      <c r="A570" s="244" t="s">
        <v>2591</v>
      </c>
      <c r="B570" s="245">
        <v>3901</v>
      </c>
    </row>
    <row r="571" spans="1:2" x14ac:dyDescent="0.2">
      <c r="A571" s="244" t="s">
        <v>2592</v>
      </c>
      <c r="B571" s="245">
        <v>4552</v>
      </c>
    </row>
    <row r="572" spans="1:2" x14ac:dyDescent="0.2">
      <c r="A572" s="244" t="s">
        <v>2593</v>
      </c>
      <c r="B572" s="245">
        <v>5874</v>
      </c>
    </row>
    <row r="573" spans="1:2" x14ac:dyDescent="0.2">
      <c r="A573" s="244" t="s">
        <v>2594</v>
      </c>
      <c r="B573" s="245">
        <v>4423</v>
      </c>
    </row>
    <row r="574" spans="1:2" x14ac:dyDescent="0.2">
      <c r="A574" s="244" t="s">
        <v>2595</v>
      </c>
      <c r="B574" s="245">
        <v>5197</v>
      </c>
    </row>
    <row r="575" spans="1:2" x14ac:dyDescent="0.2">
      <c r="A575" s="244" t="s">
        <v>2596</v>
      </c>
      <c r="B575" s="245">
        <v>4562</v>
      </c>
    </row>
    <row r="576" spans="1:2" x14ac:dyDescent="0.2">
      <c r="A576" s="244" t="s">
        <v>2597</v>
      </c>
      <c r="B576" s="245">
        <v>5282</v>
      </c>
    </row>
    <row r="577" spans="1:2" x14ac:dyDescent="0.2">
      <c r="A577" s="244" t="s">
        <v>2598</v>
      </c>
      <c r="B577" s="243">
        <v>6616</v>
      </c>
    </row>
    <row r="578" spans="1:2" x14ac:dyDescent="0.2">
      <c r="A578" s="244" t="s">
        <v>2599</v>
      </c>
      <c r="B578" s="245">
        <v>6474</v>
      </c>
    </row>
    <row r="579" spans="1:2" x14ac:dyDescent="0.2">
      <c r="A579" s="244" t="s">
        <v>2600</v>
      </c>
      <c r="B579" s="245">
        <v>7274</v>
      </c>
    </row>
    <row r="580" spans="1:2" x14ac:dyDescent="0.2">
      <c r="A580" s="244" t="s">
        <v>2601</v>
      </c>
      <c r="B580" s="245">
        <v>6639</v>
      </c>
    </row>
    <row r="581" spans="1:2" x14ac:dyDescent="0.2">
      <c r="A581" s="244" t="s">
        <v>2602</v>
      </c>
      <c r="B581" s="245">
        <v>6856</v>
      </c>
    </row>
    <row r="582" spans="1:2" x14ac:dyDescent="0.2">
      <c r="A582" s="244" t="s">
        <v>2603</v>
      </c>
      <c r="B582" s="245">
        <v>8208</v>
      </c>
    </row>
    <row r="583" spans="1:2" x14ac:dyDescent="0.2">
      <c r="A583" s="244" t="s">
        <v>2604</v>
      </c>
      <c r="B583" s="245">
        <v>8008</v>
      </c>
    </row>
    <row r="584" spans="1:2" x14ac:dyDescent="0.2">
      <c r="A584" s="244" t="s">
        <v>2605</v>
      </c>
      <c r="B584" s="245">
        <v>8828</v>
      </c>
    </row>
    <row r="585" spans="1:2" x14ac:dyDescent="0.2">
      <c r="A585" s="244" t="s">
        <v>2606</v>
      </c>
      <c r="B585" s="245">
        <v>8191</v>
      </c>
    </row>
    <row r="586" spans="1:2" x14ac:dyDescent="0.2">
      <c r="A586" s="244" t="s">
        <v>2607</v>
      </c>
      <c r="B586" s="245">
        <v>8404</v>
      </c>
    </row>
    <row r="587" spans="1:2" x14ac:dyDescent="0.2">
      <c r="A587" s="244" t="s">
        <v>2608</v>
      </c>
      <c r="B587" s="245">
        <v>9776</v>
      </c>
    </row>
    <row r="588" spans="1:2" x14ac:dyDescent="0.2">
      <c r="A588" s="244"/>
      <c r="B588" s="245"/>
    </row>
    <row r="589" spans="1:2" x14ac:dyDescent="0.2">
      <c r="A589" s="250" t="s">
        <v>1621</v>
      </c>
      <c r="B589" s="245"/>
    </row>
    <row r="590" spans="1:2" x14ac:dyDescent="0.2">
      <c r="A590" s="244" t="s">
        <v>1622</v>
      </c>
      <c r="B590" s="245">
        <v>90</v>
      </c>
    </row>
    <row r="591" spans="1:2" x14ac:dyDescent="0.2">
      <c r="A591" s="244" t="s">
        <v>1623</v>
      </c>
      <c r="B591" s="245">
        <v>136</v>
      </c>
    </row>
    <row r="592" spans="1:2" x14ac:dyDescent="0.2">
      <c r="A592" s="244" t="s">
        <v>1624</v>
      </c>
      <c r="B592" s="245">
        <v>136</v>
      </c>
    </row>
    <row r="593" spans="1:2" x14ac:dyDescent="0.2">
      <c r="A593" s="244" t="s">
        <v>2682</v>
      </c>
      <c r="B593" s="245">
        <v>90</v>
      </c>
    </row>
    <row r="594" spans="1:2" x14ac:dyDescent="0.2">
      <c r="A594" s="244" t="s">
        <v>1625</v>
      </c>
      <c r="B594" s="245">
        <v>136</v>
      </c>
    </row>
    <row r="595" spans="1:2" x14ac:dyDescent="0.2">
      <c r="A595" s="244" t="s">
        <v>1626</v>
      </c>
      <c r="B595" s="245">
        <v>136</v>
      </c>
    </row>
    <row r="596" spans="1:2" x14ac:dyDescent="0.2">
      <c r="A596" s="244" t="s">
        <v>1627</v>
      </c>
      <c r="B596" s="245">
        <v>136</v>
      </c>
    </row>
    <row r="597" spans="1:2" x14ac:dyDescent="0.2">
      <c r="A597" s="244" t="s">
        <v>1628</v>
      </c>
      <c r="B597" s="245">
        <v>136</v>
      </c>
    </row>
    <row r="598" spans="1:2" x14ac:dyDescent="0.2">
      <c r="A598" s="244" t="s">
        <v>1629</v>
      </c>
      <c r="B598" s="245">
        <v>136</v>
      </c>
    </row>
    <row r="599" spans="1:2" x14ac:dyDescent="0.2">
      <c r="A599" s="244" t="s">
        <v>214</v>
      </c>
      <c r="B599" s="245">
        <v>126</v>
      </c>
    </row>
    <row r="600" spans="1:2" x14ac:dyDescent="0.2">
      <c r="A600" s="244" t="s">
        <v>215</v>
      </c>
      <c r="B600" s="245">
        <v>107</v>
      </c>
    </row>
    <row r="601" spans="1:2" x14ac:dyDescent="0.2">
      <c r="A601" s="244" t="s">
        <v>1630</v>
      </c>
      <c r="B601" s="245">
        <v>151</v>
      </c>
    </row>
    <row r="602" spans="1:2" x14ac:dyDescent="0.2">
      <c r="A602" s="244" t="s">
        <v>1631</v>
      </c>
      <c r="B602" s="245">
        <v>107</v>
      </c>
    </row>
    <row r="603" spans="1:2" x14ac:dyDescent="0.2">
      <c r="A603" s="244" t="s">
        <v>2609</v>
      </c>
      <c r="B603" s="245">
        <v>107</v>
      </c>
    </row>
    <row r="604" spans="1:2" x14ac:dyDescent="0.2">
      <c r="A604" s="244" t="s">
        <v>1632</v>
      </c>
      <c r="B604" s="245">
        <v>151</v>
      </c>
    </row>
    <row r="605" spans="1:2" x14ac:dyDescent="0.2">
      <c r="A605" s="244" t="s">
        <v>216</v>
      </c>
      <c r="B605" s="245">
        <v>141</v>
      </c>
    </row>
    <row r="606" spans="1:2" x14ac:dyDescent="0.2">
      <c r="A606" s="244" t="s">
        <v>217</v>
      </c>
      <c r="B606" s="245">
        <v>119</v>
      </c>
    </row>
    <row r="607" spans="1:2" x14ac:dyDescent="0.2">
      <c r="A607" s="244" t="s">
        <v>1633</v>
      </c>
      <c r="B607" s="245">
        <v>190</v>
      </c>
    </row>
    <row r="608" spans="1:2" x14ac:dyDescent="0.2">
      <c r="A608" s="244" t="s">
        <v>2610</v>
      </c>
      <c r="B608" s="245">
        <v>137</v>
      </c>
    </row>
    <row r="609" spans="1:2" x14ac:dyDescent="0.2">
      <c r="A609" s="244" t="s">
        <v>1634</v>
      </c>
      <c r="B609" s="245">
        <v>190</v>
      </c>
    </row>
    <row r="610" spans="1:2" x14ac:dyDescent="0.2">
      <c r="A610" s="244" t="s">
        <v>218</v>
      </c>
      <c r="B610" s="245">
        <v>177</v>
      </c>
    </row>
    <row r="611" spans="1:2" x14ac:dyDescent="0.2">
      <c r="A611" s="244" t="s">
        <v>219</v>
      </c>
      <c r="B611" s="245">
        <v>153</v>
      </c>
    </row>
    <row r="612" spans="1:2" x14ac:dyDescent="0.2">
      <c r="A612" s="244" t="s">
        <v>1635</v>
      </c>
      <c r="B612" s="245">
        <v>172</v>
      </c>
    </row>
    <row r="613" spans="1:2" x14ac:dyDescent="0.2">
      <c r="A613" s="244" t="s">
        <v>1636</v>
      </c>
      <c r="B613" s="245">
        <v>158</v>
      </c>
    </row>
    <row r="614" spans="1:2" x14ac:dyDescent="0.2">
      <c r="A614" s="244" t="s">
        <v>220</v>
      </c>
      <c r="B614" s="245">
        <v>181</v>
      </c>
    </row>
    <row r="615" spans="1:2" x14ac:dyDescent="0.2">
      <c r="A615" s="244" t="s">
        <v>1637</v>
      </c>
      <c r="B615" s="245">
        <v>195</v>
      </c>
    </row>
    <row r="616" spans="1:2" x14ac:dyDescent="0.2">
      <c r="A616" s="244" t="s">
        <v>221</v>
      </c>
      <c r="B616" s="245">
        <v>267</v>
      </c>
    </row>
    <row r="617" spans="1:2" x14ac:dyDescent="0.2">
      <c r="A617" s="244" t="s">
        <v>222</v>
      </c>
      <c r="B617" s="245">
        <v>258</v>
      </c>
    </row>
    <row r="618" spans="1:2" x14ac:dyDescent="0.2">
      <c r="A618" s="244" t="s">
        <v>223</v>
      </c>
      <c r="B618" s="245">
        <v>223</v>
      </c>
    </row>
    <row r="619" spans="1:2" x14ac:dyDescent="0.2">
      <c r="A619" s="244" t="s">
        <v>2683</v>
      </c>
      <c r="B619" s="245">
        <v>231</v>
      </c>
    </row>
    <row r="620" spans="1:2" x14ac:dyDescent="0.2">
      <c r="A620" s="244" t="s">
        <v>534</v>
      </c>
      <c r="B620" s="245">
        <v>329</v>
      </c>
    </row>
    <row r="621" spans="1:2" x14ac:dyDescent="0.2">
      <c r="A621" s="244" t="s">
        <v>535</v>
      </c>
      <c r="B621" s="245">
        <v>374</v>
      </c>
    </row>
    <row r="622" spans="1:2" x14ac:dyDescent="0.2">
      <c r="A622" s="244" t="s">
        <v>224</v>
      </c>
      <c r="B622" s="245">
        <v>316</v>
      </c>
    </row>
    <row r="623" spans="1:2" x14ac:dyDescent="0.2">
      <c r="A623" s="244" t="s">
        <v>225</v>
      </c>
      <c r="B623" s="245">
        <v>271</v>
      </c>
    </row>
    <row r="624" spans="1:2" x14ac:dyDescent="0.2">
      <c r="A624" s="244" t="s">
        <v>226</v>
      </c>
      <c r="B624" s="245">
        <v>358</v>
      </c>
    </row>
    <row r="625" spans="1:2" x14ac:dyDescent="0.2">
      <c r="A625" s="244" t="s">
        <v>2684</v>
      </c>
      <c r="B625" s="245">
        <v>282</v>
      </c>
    </row>
    <row r="626" spans="1:2" x14ac:dyDescent="0.2">
      <c r="A626" s="244" t="s">
        <v>227</v>
      </c>
      <c r="B626" s="245">
        <v>382</v>
      </c>
    </row>
    <row r="627" spans="1:2" x14ac:dyDescent="0.2">
      <c r="A627" s="244" t="s">
        <v>379</v>
      </c>
      <c r="B627" s="245">
        <v>533</v>
      </c>
    </row>
    <row r="628" spans="1:2" x14ac:dyDescent="0.2">
      <c r="A628" s="244" t="s">
        <v>380</v>
      </c>
      <c r="B628" s="245">
        <v>615</v>
      </c>
    </row>
    <row r="629" spans="1:2" x14ac:dyDescent="0.2">
      <c r="A629" s="244" t="s">
        <v>228</v>
      </c>
      <c r="B629" s="245">
        <v>366</v>
      </c>
    </row>
    <row r="630" spans="1:2" x14ac:dyDescent="0.2">
      <c r="A630" s="244" t="s">
        <v>229</v>
      </c>
      <c r="B630" s="245">
        <v>311</v>
      </c>
    </row>
    <row r="631" spans="1:2" x14ac:dyDescent="0.2">
      <c r="A631" s="244" t="s">
        <v>230</v>
      </c>
      <c r="B631" s="245">
        <v>465</v>
      </c>
    </row>
    <row r="632" spans="1:2" x14ac:dyDescent="0.2">
      <c r="A632" s="249"/>
      <c r="B632" s="245"/>
    </row>
    <row r="633" spans="1:2" x14ac:dyDescent="0.2">
      <c r="A633" s="251" t="s">
        <v>1638</v>
      </c>
      <c r="B633" s="245"/>
    </row>
    <row r="634" spans="1:2" x14ac:dyDescent="0.2">
      <c r="A634" s="246" t="s">
        <v>2611</v>
      </c>
      <c r="B634" s="245">
        <v>170</v>
      </c>
    </row>
    <row r="635" spans="1:2" x14ac:dyDescent="0.2">
      <c r="A635" s="246" t="s">
        <v>1639</v>
      </c>
      <c r="B635" s="243">
        <v>186</v>
      </c>
    </row>
    <row r="636" spans="1:2" x14ac:dyDescent="0.2">
      <c r="A636" s="246" t="s">
        <v>1640</v>
      </c>
      <c r="B636" s="243">
        <v>186</v>
      </c>
    </row>
    <row r="637" spans="1:2" x14ac:dyDescent="0.2">
      <c r="A637" s="246" t="s">
        <v>1641</v>
      </c>
      <c r="B637" s="243">
        <v>186</v>
      </c>
    </row>
    <row r="638" spans="1:2" x14ac:dyDescent="0.2">
      <c r="A638" s="246" t="s">
        <v>1642</v>
      </c>
      <c r="B638" s="243">
        <v>186</v>
      </c>
    </row>
    <row r="639" spans="1:2" x14ac:dyDescent="0.2">
      <c r="A639" s="246" t="s">
        <v>1643</v>
      </c>
      <c r="B639" s="243">
        <v>186</v>
      </c>
    </row>
    <row r="640" spans="1:2" x14ac:dyDescent="0.2">
      <c r="A640" s="246" t="s">
        <v>1644</v>
      </c>
      <c r="B640" s="243">
        <v>186</v>
      </c>
    </row>
    <row r="641" spans="1:2" x14ac:dyDescent="0.2">
      <c r="A641" s="246" t="s">
        <v>1645</v>
      </c>
      <c r="B641" s="243">
        <v>186</v>
      </c>
    </row>
    <row r="642" spans="1:2" x14ac:dyDescent="0.2">
      <c r="A642" s="246" t="s">
        <v>1646</v>
      </c>
      <c r="B642" s="243">
        <v>186</v>
      </c>
    </row>
    <row r="643" spans="1:2" x14ac:dyDescent="0.2">
      <c r="A643" s="247" t="s">
        <v>2612</v>
      </c>
      <c r="B643" s="243">
        <v>170</v>
      </c>
    </row>
    <row r="644" spans="1:2" x14ac:dyDescent="0.2">
      <c r="A644" s="246" t="s">
        <v>1647</v>
      </c>
      <c r="B644" s="243">
        <v>186</v>
      </c>
    </row>
    <row r="645" spans="1:2" x14ac:dyDescent="0.2">
      <c r="A645" s="246" t="s">
        <v>1648</v>
      </c>
      <c r="B645" s="243">
        <v>186</v>
      </c>
    </row>
    <row r="646" spans="1:2" x14ac:dyDescent="0.2">
      <c r="A646" s="246" t="s">
        <v>1649</v>
      </c>
      <c r="B646" s="243">
        <v>186</v>
      </c>
    </row>
    <row r="647" spans="1:2" x14ac:dyDescent="0.2">
      <c r="A647" s="246" t="s">
        <v>1650</v>
      </c>
      <c r="B647" s="243">
        <v>186</v>
      </c>
    </row>
    <row r="648" spans="1:2" x14ac:dyDescent="0.2">
      <c r="A648" s="246" t="s">
        <v>1651</v>
      </c>
      <c r="B648" s="243">
        <v>186</v>
      </c>
    </row>
    <row r="649" spans="1:2" x14ac:dyDescent="0.2">
      <c r="A649" s="246" t="s">
        <v>1652</v>
      </c>
      <c r="B649" s="243">
        <v>186</v>
      </c>
    </row>
    <row r="650" spans="1:2" x14ac:dyDescent="0.2">
      <c r="A650" s="246" t="s">
        <v>1653</v>
      </c>
      <c r="B650" s="243">
        <v>186</v>
      </c>
    </row>
    <row r="651" spans="1:2" x14ac:dyDescent="0.2">
      <c r="A651" s="246" t="s">
        <v>1654</v>
      </c>
      <c r="B651" s="243">
        <v>186</v>
      </c>
    </row>
    <row r="652" spans="1:2" x14ac:dyDescent="0.2">
      <c r="A652" s="246" t="s">
        <v>1655</v>
      </c>
      <c r="B652" s="243">
        <v>186</v>
      </c>
    </row>
    <row r="653" spans="1:2" x14ac:dyDescent="0.2">
      <c r="A653" s="246" t="s">
        <v>1656</v>
      </c>
      <c r="B653" s="243">
        <v>186</v>
      </c>
    </row>
    <row r="654" spans="1:2" x14ac:dyDescent="0.2">
      <c r="A654" s="246" t="s">
        <v>1657</v>
      </c>
      <c r="B654" s="243">
        <v>186</v>
      </c>
    </row>
    <row r="655" spans="1:2" x14ac:dyDescent="0.2">
      <c r="A655" s="246" t="s">
        <v>1658</v>
      </c>
      <c r="B655" s="243">
        <v>186</v>
      </c>
    </row>
    <row r="656" spans="1:2" x14ac:dyDescent="0.2">
      <c r="A656" s="246" t="s">
        <v>1659</v>
      </c>
      <c r="B656" s="243">
        <v>186</v>
      </c>
    </row>
    <row r="657" spans="1:2" x14ac:dyDescent="0.2">
      <c r="A657" s="246" t="s">
        <v>1660</v>
      </c>
      <c r="B657" s="243">
        <v>186</v>
      </c>
    </row>
    <row r="658" spans="1:2" x14ac:dyDescent="0.2">
      <c r="A658" s="246" t="s">
        <v>1661</v>
      </c>
      <c r="B658" s="243">
        <v>186</v>
      </c>
    </row>
    <row r="659" spans="1:2" x14ac:dyDescent="0.2">
      <c r="A659" s="246" t="s">
        <v>1662</v>
      </c>
      <c r="B659" s="243">
        <v>186</v>
      </c>
    </row>
    <row r="660" spans="1:2" x14ac:dyDescent="0.2">
      <c r="A660" s="246" t="s">
        <v>1663</v>
      </c>
      <c r="B660" s="243">
        <v>186</v>
      </c>
    </row>
    <row r="661" spans="1:2" x14ac:dyDescent="0.2">
      <c r="A661" s="246" t="s">
        <v>1664</v>
      </c>
      <c r="B661" s="243">
        <v>186</v>
      </c>
    </row>
    <row r="662" spans="1:2" x14ac:dyDescent="0.2">
      <c r="A662" s="246" t="s">
        <v>1665</v>
      </c>
      <c r="B662" s="243">
        <v>186</v>
      </c>
    </row>
    <row r="663" spans="1:2" x14ac:dyDescent="0.2">
      <c r="A663" s="246" t="s">
        <v>1666</v>
      </c>
      <c r="B663" s="243">
        <v>186</v>
      </c>
    </row>
    <row r="664" spans="1:2" x14ac:dyDescent="0.2">
      <c r="A664" s="246" t="s">
        <v>1667</v>
      </c>
      <c r="B664" s="243">
        <v>186</v>
      </c>
    </row>
    <row r="665" spans="1:2" x14ac:dyDescent="0.2">
      <c r="A665" s="246" t="s">
        <v>1668</v>
      </c>
      <c r="B665" s="243">
        <v>186</v>
      </c>
    </row>
    <row r="666" spans="1:2" x14ac:dyDescent="0.2">
      <c r="A666" s="246" t="s">
        <v>1669</v>
      </c>
      <c r="B666" s="243">
        <v>186</v>
      </c>
    </row>
    <row r="667" spans="1:2" x14ac:dyDescent="0.2">
      <c r="A667" s="246" t="s">
        <v>1670</v>
      </c>
      <c r="B667" s="243">
        <v>186</v>
      </c>
    </row>
    <row r="668" spans="1:2" x14ac:dyDescent="0.2">
      <c r="A668" s="246" t="s">
        <v>1671</v>
      </c>
      <c r="B668" s="243">
        <v>186</v>
      </c>
    </row>
    <row r="669" spans="1:2" x14ac:dyDescent="0.2">
      <c r="A669" s="246" t="s">
        <v>1672</v>
      </c>
      <c r="B669" s="243">
        <v>186</v>
      </c>
    </row>
    <row r="670" spans="1:2" x14ac:dyDescent="0.2">
      <c r="A670" s="246" t="s">
        <v>1673</v>
      </c>
      <c r="B670" s="243">
        <v>186</v>
      </c>
    </row>
    <row r="671" spans="1:2" x14ac:dyDescent="0.2">
      <c r="A671" s="246" t="s">
        <v>1674</v>
      </c>
      <c r="B671" s="243">
        <v>186</v>
      </c>
    </row>
    <row r="672" spans="1:2" x14ac:dyDescent="0.2">
      <c r="A672" s="248"/>
      <c r="B672" s="243"/>
    </row>
    <row r="673" spans="1:2" x14ac:dyDescent="0.2">
      <c r="A673" s="246" t="s">
        <v>1675</v>
      </c>
      <c r="B673" s="243">
        <v>271</v>
      </c>
    </row>
    <row r="674" spans="1:2" x14ac:dyDescent="0.2">
      <c r="A674" s="246" t="s">
        <v>1676</v>
      </c>
      <c r="B674" s="243">
        <v>271</v>
      </c>
    </row>
    <row r="675" spans="1:2" x14ac:dyDescent="0.2">
      <c r="A675" s="246" t="s">
        <v>1677</v>
      </c>
      <c r="B675" s="243">
        <v>271</v>
      </c>
    </row>
    <row r="676" spans="1:2" x14ac:dyDescent="0.2">
      <c r="A676" s="246" t="s">
        <v>1678</v>
      </c>
      <c r="B676" s="243">
        <v>271</v>
      </c>
    </row>
    <row r="677" spans="1:2" x14ac:dyDescent="0.2">
      <c r="A677" s="246" t="s">
        <v>1679</v>
      </c>
      <c r="B677" s="243">
        <v>271</v>
      </c>
    </row>
    <row r="678" spans="1:2" x14ac:dyDescent="0.2">
      <c r="A678" s="246" t="s">
        <v>1680</v>
      </c>
      <c r="B678" s="243">
        <v>271</v>
      </c>
    </row>
    <row r="679" spans="1:2" x14ac:dyDescent="0.2">
      <c r="A679" s="246" t="s">
        <v>1681</v>
      </c>
      <c r="B679" s="243">
        <v>271</v>
      </c>
    </row>
    <row r="680" spans="1:2" x14ac:dyDescent="0.2">
      <c r="A680" s="246" t="s">
        <v>1682</v>
      </c>
      <c r="B680" s="243">
        <v>271</v>
      </c>
    </row>
    <row r="681" spans="1:2" x14ac:dyDescent="0.2">
      <c r="A681" s="246" t="s">
        <v>1683</v>
      </c>
      <c r="B681" s="243">
        <v>271</v>
      </c>
    </row>
    <row r="682" spans="1:2" x14ac:dyDescent="0.2">
      <c r="A682" s="246" t="s">
        <v>1684</v>
      </c>
      <c r="B682" s="243">
        <v>271</v>
      </c>
    </row>
    <row r="683" spans="1:2" x14ac:dyDescent="0.2">
      <c r="A683" s="246" t="s">
        <v>1685</v>
      </c>
      <c r="B683" s="243">
        <v>271</v>
      </c>
    </row>
    <row r="684" spans="1:2" x14ac:dyDescent="0.2">
      <c r="A684" s="246" t="s">
        <v>1686</v>
      </c>
      <c r="B684" s="243">
        <v>271</v>
      </c>
    </row>
    <row r="685" spans="1:2" x14ac:dyDescent="0.2">
      <c r="A685" s="246" t="s">
        <v>1687</v>
      </c>
      <c r="B685" s="243">
        <v>271</v>
      </c>
    </row>
    <row r="686" spans="1:2" x14ac:dyDescent="0.2">
      <c r="A686" s="246" t="s">
        <v>1688</v>
      </c>
      <c r="B686" s="243">
        <v>271</v>
      </c>
    </row>
    <row r="687" spans="1:2" x14ac:dyDescent="0.2">
      <c r="A687" s="246" t="s">
        <v>1689</v>
      </c>
      <c r="B687" s="243">
        <v>271</v>
      </c>
    </row>
    <row r="688" spans="1:2" x14ac:dyDescent="0.2">
      <c r="A688" s="246" t="s">
        <v>1690</v>
      </c>
      <c r="B688" s="243">
        <v>271</v>
      </c>
    </row>
    <row r="689" spans="1:2" x14ac:dyDescent="0.2">
      <c r="A689" s="246" t="s">
        <v>1691</v>
      </c>
      <c r="B689" s="243">
        <v>271</v>
      </c>
    </row>
    <row r="690" spans="1:2" x14ac:dyDescent="0.2">
      <c r="A690" s="246" t="s">
        <v>1692</v>
      </c>
      <c r="B690" s="243">
        <v>271</v>
      </c>
    </row>
    <row r="691" spans="1:2" x14ac:dyDescent="0.2">
      <c r="A691" s="246" t="s">
        <v>1693</v>
      </c>
      <c r="B691" s="243">
        <v>271</v>
      </c>
    </row>
    <row r="692" spans="1:2" x14ac:dyDescent="0.2">
      <c r="A692" s="246" t="s">
        <v>1694</v>
      </c>
      <c r="B692" s="243">
        <v>271</v>
      </c>
    </row>
    <row r="693" spans="1:2" x14ac:dyDescent="0.2">
      <c r="A693" s="246" t="s">
        <v>1695</v>
      </c>
      <c r="B693" s="243">
        <v>271</v>
      </c>
    </row>
    <row r="694" spans="1:2" x14ac:dyDescent="0.2">
      <c r="A694" s="246" t="s">
        <v>2613</v>
      </c>
      <c r="B694" s="243">
        <v>576</v>
      </c>
    </row>
    <row r="695" spans="1:2" x14ac:dyDescent="0.2">
      <c r="A695" s="246" t="s">
        <v>1696</v>
      </c>
      <c r="B695" s="243">
        <v>800</v>
      </c>
    </row>
    <row r="696" spans="1:2" x14ac:dyDescent="0.2">
      <c r="A696" s="246" t="s">
        <v>1697</v>
      </c>
      <c r="B696" s="243">
        <v>1007</v>
      </c>
    </row>
    <row r="697" spans="1:2" x14ac:dyDescent="0.2">
      <c r="A697" s="248"/>
      <c r="B697" s="243"/>
    </row>
    <row r="698" spans="1:2" x14ac:dyDescent="0.2">
      <c r="A698" s="246" t="s">
        <v>398</v>
      </c>
      <c r="B698" s="243">
        <v>12</v>
      </c>
    </row>
    <row r="699" spans="1:2" x14ac:dyDescent="0.2">
      <c r="A699" s="246" t="s">
        <v>399</v>
      </c>
      <c r="B699" s="243">
        <v>13</v>
      </c>
    </row>
    <row r="700" spans="1:2" x14ac:dyDescent="0.2">
      <c r="A700" s="246" t="s">
        <v>400</v>
      </c>
      <c r="B700" s="243">
        <v>15</v>
      </c>
    </row>
    <row r="701" spans="1:2" x14ac:dyDescent="0.2">
      <c r="A701" s="246" t="s">
        <v>401</v>
      </c>
      <c r="B701" s="243">
        <v>24</v>
      </c>
    </row>
    <row r="702" spans="1:2" x14ac:dyDescent="0.2">
      <c r="A702" s="246" t="s">
        <v>402</v>
      </c>
      <c r="B702" s="243">
        <v>31</v>
      </c>
    </row>
    <row r="703" spans="1:2" x14ac:dyDescent="0.2">
      <c r="A703" s="246" t="s">
        <v>403</v>
      </c>
      <c r="B703" s="243">
        <v>47</v>
      </c>
    </row>
    <row r="704" spans="1:2" x14ac:dyDescent="0.2">
      <c r="A704" s="246"/>
      <c r="B704" s="243"/>
    </row>
    <row r="705" spans="1:2" x14ac:dyDescent="0.2">
      <c r="A705" s="251" t="s">
        <v>1698</v>
      </c>
      <c r="B705" s="243"/>
    </row>
    <row r="706" spans="1:2" x14ac:dyDescent="0.2">
      <c r="A706" s="246" t="s">
        <v>1699</v>
      </c>
      <c r="B706" s="243">
        <v>83</v>
      </c>
    </row>
    <row r="707" spans="1:2" x14ac:dyDescent="0.2">
      <c r="A707" s="246" t="s">
        <v>599</v>
      </c>
      <c r="B707" s="243">
        <v>83</v>
      </c>
    </row>
    <row r="708" spans="1:2" x14ac:dyDescent="0.2">
      <c r="A708" s="246" t="s">
        <v>600</v>
      </c>
      <c r="B708" s="243">
        <v>83</v>
      </c>
    </row>
    <row r="709" spans="1:2" x14ac:dyDescent="0.2">
      <c r="A709" s="246" t="s">
        <v>601</v>
      </c>
      <c r="B709" s="243">
        <v>83</v>
      </c>
    </row>
    <row r="710" spans="1:2" x14ac:dyDescent="0.2">
      <c r="A710" s="246" t="s">
        <v>602</v>
      </c>
      <c r="B710" s="243">
        <v>83</v>
      </c>
    </row>
    <row r="711" spans="1:2" x14ac:dyDescent="0.2">
      <c r="A711" s="246" t="s">
        <v>1700</v>
      </c>
      <c r="B711" s="243">
        <v>92</v>
      </c>
    </row>
    <row r="712" spans="1:2" x14ac:dyDescent="0.2">
      <c r="A712" s="246" t="s">
        <v>1701</v>
      </c>
      <c r="B712" s="243">
        <v>92</v>
      </c>
    </row>
    <row r="713" spans="1:2" x14ac:dyDescent="0.2">
      <c r="A713" s="246" t="s">
        <v>1702</v>
      </c>
      <c r="B713" s="243">
        <v>92</v>
      </c>
    </row>
    <row r="714" spans="1:2" x14ac:dyDescent="0.2">
      <c r="A714" s="246" t="s">
        <v>1703</v>
      </c>
      <c r="B714" s="243">
        <v>92</v>
      </c>
    </row>
    <row r="715" spans="1:2" x14ac:dyDescent="0.2">
      <c r="A715" s="246" t="s">
        <v>1704</v>
      </c>
      <c r="B715" s="243">
        <v>92</v>
      </c>
    </row>
    <row r="716" spans="1:2" x14ac:dyDescent="0.2">
      <c r="A716" s="246" t="s">
        <v>1705</v>
      </c>
      <c r="B716" s="243">
        <v>92</v>
      </c>
    </row>
    <row r="717" spans="1:2" x14ac:dyDescent="0.2">
      <c r="A717" s="246" t="s">
        <v>441</v>
      </c>
      <c r="B717" s="243">
        <v>86</v>
      </c>
    </row>
    <row r="718" spans="1:2" x14ac:dyDescent="0.2">
      <c r="A718" s="246" t="s">
        <v>1706</v>
      </c>
      <c r="B718" s="243">
        <v>103</v>
      </c>
    </row>
    <row r="719" spans="1:2" x14ac:dyDescent="0.2">
      <c r="A719" s="246" t="s">
        <v>1707</v>
      </c>
      <c r="B719" s="243">
        <v>103</v>
      </c>
    </row>
    <row r="720" spans="1:2" x14ac:dyDescent="0.2">
      <c r="A720" s="246" t="s">
        <v>1708</v>
      </c>
      <c r="B720" s="243">
        <v>103</v>
      </c>
    </row>
    <row r="721" spans="1:2" x14ac:dyDescent="0.2">
      <c r="A721" s="246" t="s">
        <v>442</v>
      </c>
      <c r="B721" s="243">
        <v>96</v>
      </c>
    </row>
    <row r="722" spans="1:2" x14ac:dyDescent="0.2">
      <c r="A722" s="246" t="s">
        <v>1709</v>
      </c>
      <c r="B722" s="243">
        <v>134</v>
      </c>
    </row>
    <row r="723" spans="1:2" x14ac:dyDescent="0.2">
      <c r="A723" s="246" t="s">
        <v>1710</v>
      </c>
      <c r="B723" s="243">
        <v>134</v>
      </c>
    </row>
    <row r="724" spans="1:2" x14ac:dyDescent="0.2">
      <c r="A724" s="246" t="s">
        <v>1711</v>
      </c>
      <c r="B724" s="245">
        <v>134</v>
      </c>
    </row>
    <row r="725" spans="1:2" x14ac:dyDescent="0.2">
      <c r="A725" s="246" t="s">
        <v>443</v>
      </c>
      <c r="B725" s="245">
        <v>123</v>
      </c>
    </row>
    <row r="726" spans="1:2" x14ac:dyDescent="0.2">
      <c r="A726" s="246" t="s">
        <v>444</v>
      </c>
      <c r="B726" s="245">
        <v>187</v>
      </c>
    </row>
    <row r="727" spans="1:2" x14ac:dyDescent="0.2">
      <c r="A727" s="246" t="s">
        <v>445</v>
      </c>
      <c r="B727" s="245">
        <v>176</v>
      </c>
    </row>
    <row r="728" spans="1:2" x14ac:dyDescent="0.2">
      <c r="A728" s="246" t="s">
        <v>1712</v>
      </c>
      <c r="B728" s="245">
        <v>225</v>
      </c>
    </row>
    <row r="729" spans="1:2" x14ac:dyDescent="0.2">
      <c r="A729" s="246" t="s">
        <v>1713</v>
      </c>
      <c r="B729" s="245">
        <v>225</v>
      </c>
    </row>
    <row r="730" spans="1:2" x14ac:dyDescent="0.2">
      <c r="A730" s="246" t="s">
        <v>446</v>
      </c>
      <c r="B730" s="245">
        <v>215</v>
      </c>
    </row>
    <row r="731" spans="1:2" x14ac:dyDescent="0.2">
      <c r="A731" s="246" t="s">
        <v>1714</v>
      </c>
      <c r="B731" s="245">
        <v>307</v>
      </c>
    </row>
    <row r="732" spans="1:2" x14ac:dyDescent="0.2">
      <c r="A732" s="246" t="s">
        <v>1715</v>
      </c>
      <c r="B732" s="245">
        <v>307</v>
      </c>
    </row>
    <row r="733" spans="1:2" x14ac:dyDescent="0.2">
      <c r="A733" s="246" t="s">
        <v>447</v>
      </c>
      <c r="B733" s="245">
        <v>296</v>
      </c>
    </row>
    <row r="734" spans="1:2" x14ac:dyDescent="0.2">
      <c r="A734" s="246"/>
      <c r="B734" s="245"/>
    </row>
    <row r="735" spans="1:2" x14ac:dyDescent="0.2">
      <c r="A735" s="251" t="s">
        <v>1716</v>
      </c>
      <c r="B735" s="245"/>
    </row>
    <row r="736" spans="1:2" x14ac:dyDescent="0.2">
      <c r="A736" s="246" t="s">
        <v>1717</v>
      </c>
      <c r="B736" s="245">
        <v>172</v>
      </c>
    </row>
    <row r="737" spans="1:2" x14ac:dyDescent="0.2">
      <c r="A737" s="246" t="s">
        <v>1718</v>
      </c>
      <c r="B737" s="245">
        <v>172</v>
      </c>
    </row>
    <row r="738" spans="1:2" x14ac:dyDescent="0.2">
      <c r="A738" s="246" t="s">
        <v>1719</v>
      </c>
      <c r="B738" s="245">
        <v>172</v>
      </c>
    </row>
    <row r="739" spans="1:2" x14ac:dyDescent="0.2">
      <c r="A739" s="246" t="s">
        <v>1720</v>
      </c>
      <c r="B739" s="245">
        <v>172</v>
      </c>
    </row>
    <row r="740" spans="1:2" x14ac:dyDescent="0.2">
      <c r="A740" s="246" t="s">
        <v>1721</v>
      </c>
      <c r="B740" s="245">
        <v>181</v>
      </c>
    </row>
    <row r="741" spans="1:2" x14ac:dyDescent="0.2">
      <c r="A741" s="246" t="s">
        <v>1722</v>
      </c>
      <c r="B741" s="245">
        <v>181</v>
      </c>
    </row>
    <row r="742" spans="1:2" x14ac:dyDescent="0.2">
      <c r="A742" s="246" t="s">
        <v>1723</v>
      </c>
      <c r="B742" s="245">
        <v>181</v>
      </c>
    </row>
    <row r="743" spans="1:2" x14ac:dyDescent="0.2">
      <c r="A743" s="246" t="s">
        <v>1724</v>
      </c>
      <c r="B743" s="245">
        <v>181</v>
      </c>
    </row>
    <row r="744" spans="1:2" x14ac:dyDescent="0.2">
      <c r="A744" s="246" t="s">
        <v>1725</v>
      </c>
      <c r="B744" s="245">
        <v>181</v>
      </c>
    </row>
    <row r="745" spans="1:2" x14ac:dyDescent="0.2">
      <c r="A745" s="246" t="s">
        <v>448</v>
      </c>
      <c r="B745" s="245">
        <v>172</v>
      </c>
    </row>
    <row r="746" spans="1:2" x14ac:dyDescent="0.2">
      <c r="A746" s="246" t="s">
        <v>1726</v>
      </c>
      <c r="B746" s="245">
        <v>202</v>
      </c>
    </row>
    <row r="747" spans="1:2" x14ac:dyDescent="0.2">
      <c r="A747" s="246" t="s">
        <v>1727</v>
      </c>
      <c r="B747" s="243">
        <v>202</v>
      </c>
    </row>
    <row r="748" spans="1:2" x14ac:dyDescent="0.2">
      <c r="A748" s="246" t="s">
        <v>449</v>
      </c>
      <c r="B748" s="243">
        <v>192</v>
      </c>
    </row>
    <row r="749" spans="1:2" x14ac:dyDescent="0.2">
      <c r="A749" s="246" t="s">
        <v>1728</v>
      </c>
      <c r="B749" s="245">
        <v>253</v>
      </c>
    </row>
    <row r="750" spans="1:2" x14ac:dyDescent="0.2">
      <c r="A750" s="246" t="s">
        <v>1729</v>
      </c>
      <c r="B750" s="245">
        <v>253</v>
      </c>
    </row>
    <row r="751" spans="1:2" x14ac:dyDescent="0.2">
      <c r="A751" s="246" t="s">
        <v>450</v>
      </c>
      <c r="B751" s="245">
        <v>244</v>
      </c>
    </row>
    <row r="752" spans="1:2" x14ac:dyDescent="0.2">
      <c r="A752" s="246" t="s">
        <v>451</v>
      </c>
      <c r="B752" s="245">
        <v>307</v>
      </c>
    </row>
    <row r="753" spans="1:2" x14ac:dyDescent="0.2">
      <c r="A753" s="246" t="s">
        <v>452</v>
      </c>
      <c r="B753" s="245">
        <v>295</v>
      </c>
    </row>
    <row r="754" spans="1:2" x14ac:dyDescent="0.2">
      <c r="A754" s="246" t="s">
        <v>453</v>
      </c>
      <c r="B754" s="245">
        <v>363</v>
      </c>
    </row>
    <row r="755" spans="1:2" x14ac:dyDescent="0.2">
      <c r="A755" s="246" t="s">
        <v>454</v>
      </c>
      <c r="B755" s="245">
        <v>350</v>
      </c>
    </row>
    <row r="756" spans="1:2" x14ac:dyDescent="0.2">
      <c r="A756" s="246" t="s">
        <v>455</v>
      </c>
      <c r="B756" s="245">
        <v>423</v>
      </c>
    </row>
    <row r="757" spans="1:2" x14ac:dyDescent="0.2">
      <c r="A757" s="246" t="s">
        <v>456</v>
      </c>
      <c r="B757" s="245">
        <v>409</v>
      </c>
    </row>
    <row r="758" spans="1:2" x14ac:dyDescent="0.2">
      <c r="A758" s="246" t="s">
        <v>457</v>
      </c>
      <c r="B758" s="245">
        <v>536</v>
      </c>
    </row>
    <row r="759" spans="1:2" x14ac:dyDescent="0.2">
      <c r="A759" s="246" t="s">
        <v>458</v>
      </c>
      <c r="B759" s="245">
        <v>528</v>
      </c>
    </row>
    <row r="760" spans="1:2" x14ac:dyDescent="0.2">
      <c r="A760" s="246"/>
      <c r="B760" s="245"/>
    </row>
    <row r="761" spans="1:2" x14ac:dyDescent="0.2">
      <c r="A761" s="251" t="s">
        <v>1730</v>
      </c>
      <c r="B761" s="245"/>
    </row>
    <row r="762" spans="1:2" x14ac:dyDescent="0.2">
      <c r="A762" s="246" t="s">
        <v>1731</v>
      </c>
      <c r="B762" s="245">
        <v>179</v>
      </c>
    </row>
    <row r="763" spans="1:2" x14ac:dyDescent="0.2">
      <c r="A763" s="246" t="s">
        <v>1732</v>
      </c>
      <c r="B763" s="243">
        <v>179</v>
      </c>
    </row>
    <row r="764" spans="1:2" x14ac:dyDescent="0.2">
      <c r="A764" s="246" t="s">
        <v>1733</v>
      </c>
      <c r="B764" s="243">
        <v>179</v>
      </c>
    </row>
    <row r="765" spans="1:2" x14ac:dyDescent="0.2">
      <c r="A765" s="246" t="s">
        <v>1734</v>
      </c>
      <c r="B765" s="245">
        <v>179</v>
      </c>
    </row>
    <row r="766" spans="1:2" x14ac:dyDescent="0.2">
      <c r="A766" s="246" t="s">
        <v>1735</v>
      </c>
      <c r="B766" s="245">
        <v>179</v>
      </c>
    </row>
    <row r="767" spans="1:2" x14ac:dyDescent="0.2">
      <c r="A767" s="246" t="s">
        <v>1736</v>
      </c>
      <c r="B767" s="245">
        <v>179</v>
      </c>
    </row>
    <row r="768" spans="1:2" x14ac:dyDescent="0.2">
      <c r="A768" s="246" t="s">
        <v>1737</v>
      </c>
      <c r="B768" s="245">
        <v>179</v>
      </c>
    </row>
    <row r="769" spans="1:2" x14ac:dyDescent="0.2">
      <c r="A769" s="246" t="s">
        <v>1738</v>
      </c>
      <c r="B769" s="245">
        <v>206</v>
      </c>
    </row>
    <row r="770" spans="1:2" x14ac:dyDescent="0.2">
      <c r="A770" s="246" t="s">
        <v>1739</v>
      </c>
      <c r="B770" s="245">
        <v>206</v>
      </c>
    </row>
    <row r="771" spans="1:2" x14ac:dyDescent="0.2">
      <c r="A771" s="246" t="s">
        <v>1740</v>
      </c>
      <c r="B771" s="245">
        <v>206</v>
      </c>
    </row>
    <row r="772" spans="1:2" x14ac:dyDescent="0.2">
      <c r="A772" s="246" t="s">
        <v>1741</v>
      </c>
      <c r="B772" s="245">
        <v>206</v>
      </c>
    </row>
    <row r="773" spans="1:2" x14ac:dyDescent="0.2">
      <c r="A773" s="246" t="s">
        <v>1742</v>
      </c>
      <c r="B773" s="245">
        <v>238</v>
      </c>
    </row>
    <row r="774" spans="1:2" x14ac:dyDescent="0.2">
      <c r="A774" s="246" t="s">
        <v>1743</v>
      </c>
      <c r="B774" s="245">
        <v>238</v>
      </c>
    </row>
    <row r="775" spans="1:2" x14ac:dyDescent="0.2">
      <c r="A775" s="246" t="s">
        <v>1744</v>
      </c>
      <c r="B775" s="245">
        <v>238</v>
      </c>
    </row>
    <row r="776" spans="1:2" x14ac:dyDescent="0.2">
      <c r="A776" s="246" t="s">
        <v>1745</v>
      </c>
      <c r="B776" s="245">
        <v>238</v>
      </c>
    </row>
    <row r="777" spans="1:2" x14ac:dyDescent="0.2">
      <c r="A777" s="246"/>
      <c r="B777" s="245"/>
    </row>
    <row r="778" spans="1:2" x14ac:dyDescent="0.2">
      <c r="A778" s="246" t="s">
        <v>2685</v>
      </c>
      <c r="B778" s="245"/>
    </row>
    <row r="779" spans="1:2" x14ac:dyDescent="0.2">
      <c r="A779" s="246" t="s">
        <v>459</v>
      </c>
      <c r="B779" s="245">
        <v>9</v>
      </c>
    </row>
    <row r="780" spans="1:2" x14ac:dyDescent="0.2">
      <c r="A780" s="246" t="s">
        <v>460</v>
      </c>
      <c r="B780" s="245">
        <v>10</v>
      </c>
    </row>
    <row r="781" spans="1:2" x14ac:dyDescent="0.2">
      <c r="A781" s="246" t="s">
        <v>461</v>
      </c>
      <c r="B781" s="245">
        <v>11</v>
      </c>
    </row>
    <row r="782" spans="1:2" x14ac:dyDescent="0.2">
      <c r="A782" s="246" t="s">
        <v>462</v>
      </c>
      <c r="B782" s="245">
        <v>14</v>
      </c>
    </row>
    <row r="783" spans="1:2" x14ac:dyDescent="0.2">
      <c r="A783" s="246" t="s">
        <v>463</v>
      </c>
      <c r="B783" s="245">
        <v>23</v>
      </c>
    </row>
    <row r="784" spans="1:2" x14ac:dyDescent="0.2">
      <c r="A784" s="246" t="s">
        <v>464</v>
      </c>
      <c r="B784" s="245">
        <v>29</v>
      </c>
    </row>
    <row r="785" spans="1:2" x14ac:dyDescent="0.2">
      <c r="A785" s="246" t="s">
        <v>465</v>
      </c>
      <c r="B785" s="245">
        <v>45</v>
      </c>
    </row>
    <row r="786" spans="1:2" x14ac:dyDescent="0.2">
      <c r="A786" s="246"/>
      <c r="B786" s="245"/>
    </row>
    <row r="787" spans="1:2" x14ac:dyDescent="0.2">
      <c r="A787" s="251" t="s">
        <v>1746</v>
      </c>
      <c r="B787" s="245"/>
    </row>
    <row r="788" spans="1:2" x14ac:dyDescent="0.2">
      <c r="A788" s="246" t="s">
        <v>1747</v>
      </c>
      <c r="B788" s="245">
        <v>757</v>
      </c>
    </row>
    <row r="789" spans="1:2" x14ac:dyDescent="0.2">
      <c r="A789" s="246" t="s">
        <v>551</v>
      </c>
      <c r="B789" s="245">
        <v>742</v>
      </c>
    </row>
    <row r="790" spans="1:2" x14ac:dyDescent="0.2">
      <c r="A790" s="246" t="s">
        <v>1748</v>
      </c>
      <c r="B790" s="245">
        <v>1084</v>
      </c>
    </row>
    <row r="791" spans="1:2" x14ac:dyDescent="0.2">
      <c r="A791" s="246" t="s">
        <v>552</v>
      </c>
      <c r="B791" s="245">
        <v>1063</v>
      </c>
    </row>
    <row r="792" spans="1:2" x14ac:dyDescent="0.2">
      <c r="A792" s="244" t="s">
        <v>1749</v>
      </c>
      <c r="B792" s="245">
        <v>262</v>
      </c>
    </row>
    <row r="793" spans="1:2" x14ac:dyDescent="0.2">
      <c r="A793" s="244" t="s">
        <v>1750</v>
      </c>
      <c r="B793" s="245">
        <v>262</v>
      </c>
    </row>
    <row r="794" spans="1:2" x14ac:dyDescent="0.2">
      <c r="A794" s="244" t="s">
        <v>1751</v>
      </c>
      <c r="B794" s="245">
        <v>262</v>
      </c>
    </row>
    <row r="795" spans="1:2" x14ac:dyDescent="0.2">
      <c r="A795" s="244" t="s">
        <v>1752</v>
      </c>
      <c r="B795" s="245">
        <v>262</v>
      </c>
    </row>
    <row r="796" spans="1:2" x14ac:dyDescent="0.2">
      <c r="A796" s="244" t="s">
        <v>1753</v>
      </c>
      <c r="B796" s="245">
        <v>262</v>
      </c>
    </row>
    <row r="797" spans="1:2" x14ac:dyDescent="0.2">
      <c r="A797" s="244" t="s">
        <v>9</v>
      </c>
      <c r="B797" s="245">
        <v>256</v>
      </c>
    </row>
    <row r="798" spans="1:2" x14ac:dyDescent="0.2">
      <c r="A798" s="244" t="s">
        <v>10</v>
      </c>
      <c r="B798" s="245">
        <v>271</v>
      </c>
    </row>
    <row r="799" spans="1:2" x14ac:dyDescent="0.2">
      <c r="A799" s="244" t="s">
        <v>11</v>
      </c>
      <c r="B799" s="245">
        <v>260</v>
      </c>
    </row>
    <row r="800" spans="1:2" x14ac:dyDescent="0.2">
      <c r="A800" s="244" t="s">
        <v>12</v>
      </c>
      <c r="B800" s="245">
        <v>300</v>
      </c>
    </row>
    <row r="801" spans="1:2" x14ac:dyDescent="0.2">
      <c r="A801" s="244" t="s">
        <v>13</v>
      </c>
      <c r="B801" s="245">
        <v>289</v>
      </c>
    </row>
    <row r="802" spans="1:2" x14ac:dyDescent="0.2">
      <c r="A802" s="246" t="s">
        <v>14</v>
      </c>
      <c r="B802" s="245">
        <v>342</v>
      </c>
    </row>
    <row r="803" spans="1:2" x14ac:dyDescent="0.2">
      <c r="A803" s="246" t="s">
        <v>15</v>
      </c>
      <c r="B803" s="245">
        <v>330</v>
      </c>
    </row>
    <row r="804" spans="1:2" x14ac:dyDescent="0.2">
      <c r="A804" s="246" t="s">
        <v>16</v>
      </c>
      <c r="B804" s="245">
        <v>390</v>
      </c>
    </row>
    <row r="805" spans="1:2" x14ac:dyDescent="0.2">
      <c r="A805" s="246" t="s">
        <v>17</v>
      </c>
      <c r="B805" s="245">
        <v>379</v>
      </c>
    </row>
    <row r="806" spans="1:2" x14ac:dyDescent="0.2">
      <c r="A806" s="246" t="s">
        <v>18</v>
      </c>
      <c r="B806" s="245">
        <v>436</v>
      </c>
    </row>
    <row r="807" spans="1:2" x14ac:dyDescent="0.2">
      <c r="A807" s="246" t="s">
        <v>19</v>
      </c>
      <c r="B807" s="245">
        <v>426</v>
      </c>
    </row>
    <row r="808" spans="1:2" x14ac:dyDescent="0.2">
      <c r="A808" s="246" t="s">
        <v>595</v>
      </c>
      <c r="B808" s="245">
        <v>754</v>
      </c>
    </row>
    <row r="809" spans="1:2" x14ac:dyDescent="0.2">
      <c r="A809" s="246" t="s">
        <v>596</v>
      </c>
      <c r="B809" s="245">
        <v>1011</v>
      </c>
    </row>
    <row r="810" spans="1:2" x14ac:dyDescent="0.2">
      <c r="A810" s="246" t="s">
        <v>6</v>
      </c>
      <c r="B810" s="245">
        <v>1624</v>
      </c>
    </row>
    <row r="811" spans="1:2" x14ac:dyDescent="0.2">
      <c r="A811" s="246" t="s">
        <v>7</v>
      </c>
      <c r="B811" s="245">
        <v>2702</v>
      </c>
    </row>
    <row r="812" spans="1:2" x14ac:dyDescent="0.2">
      <c r="A812" s="246" t="s">
        <v>8</v>
      </c>
      <c r="B812" s="245">
        <v>3326</v>
      </c>
    </row>
    <row r="813" spans="1:2" x14ac:dyDescent="0.2">
      <c r="A813" s="246"/>
      <c r="B813" s="245"/>
    </row>
    <row r="814" spans="1:2" x14ac:dyDescent="0.2">
      <c r="A814" s="251" t="s">
        <v>1754</v>
      </c>
      <c r="B814" s="245"/>
    </row>
    <row r="815" spans="1:2" x14ac:dyDescent="0.2">
      <c r="A815" s="244" t="s">
        <v>1755</v>
      </c>
      <c r="B815" s="245">
        <v>376</v>
      </c>
    </row>
    <row r="816" spans="1:2" x14ac:dyDescent="0.2">
      <c r="A816" s="244" t="s">
        <v>1756</v>
      </c>
      <c r="B816" s="245">
        <v>376</v>
      </c>
    </row>
    <row r="817" spans="1:2" x14ac:dyDescent="0.2">
      <c r="A817" s="244" t="s">
        <v>1757</v>
      </c>
      <c r="B817" s="245">
        <v>376</v>
      </c>
    </row>
    <row r="818" spans="1:2" x14ac:dyDescent="0.2">
      <c r="A818" s="244" t="s">
        <v>20</v>
      </c>
      <c r="B818" s="245">
        <v>362</v>
      </c>
    </row>
    <row r="819" spans="1:2" x14ac:dyDescent="0.2">
      <c r="A819" s="244" t="s">
        <v>21</v>
      </c>
      <c r="B819" s="245">
        <v>382</v>
      </c>
    </row>
    <row r="820" spans="1:2" x14ac:dyDescent="0.2">
      <c r="A820" s="244" t="s">
        <v>22</v>
      </c>
      <c r="B820" s="245">
        <v>372</v>
      </c>
    </row>
    <row r="821" spans="1:2" x14ac:dyDescent="0.2">
      <c r="A821" s="244" t="s">
        <v>23</v>
      </c>
      <c r="B821" s="245">
        <v>400</v>
      </c>
    </row>
    <row r="822" spans="1:2" x14ac:dyDescent="0.2">
      <c r="A822" s="244" t="s">
        <v>24</v>
      </c>
      <c r="B822" s="245">
        <v>390</v>
      </c>
    </row>
    <row r="823" spans="1:2" x14ac:dyDescent="0.2">
      <c r="A823" s="244" t="s">
        <v>25</v>
      </c>
      <c r="B823" s="245">
        <v>454</v>
      </c>
    </row>
    <row r="824" spans="1:2" x14ac:dyDescent="0.2">
      <c r="A824" s="244" t="s">
        <v>26</v>
      </c>
      <c r="B824" s="245">
        <v>444</v>
      </c>
    </row>
    <row r="825" spans="1:2" x14ac:dyDescent="0.2">
      <c r="A825" s="244" t="s">
        <v>27</v>
      </c>
      <c r="B825" s="245">
        <v>512</v>
      </c>
    </row>
    <row r="826" spans="1:2" x14ac:dyDescent="0.2">
      <c r="A826" s="244" t="s">
        <v>28</v>
      </c>
      <c r="B826" s="245">
        <v>501</v>
      </c>
    </row>
    <row r="827" spans="1:2" x14ac:dyDescent="0.2">
      <c r="A827" s="244" t="s">
        <v>29</v>
      </c>
      <c r="B827" s="245">
        <v>562</v>
      </c>
    </row>
    <row r="828" spans="1:2" x14ac:dyDescent="0.2">
      <c r="A828" s="244" t="s">
        <v>30</v>
      </c>
      <c r="B828" s="245">
        <v>554</v>
      </c>
    </row>
    <row r="829" spans="1:2" x14ac:dyDescent="0.2">
      <c r="A829" s="244" t="s">
        <v>597</v>
      </c>
      <c r="B829" s="245">
        <v>141</v>
      </c>
    </row>
    <row r="830" spans="1:2" x14ac:dyDescent="0.2">
      <c r="A830" s="244" t="s">
        <v>598</v>
      </c>
      <c r="B830" s="245">
        <v>135</v>
      </c>
    </row>
    <row r="831" spans="1:2" x14ac:dyDescent="0.2">
      <c r="A831" s="244" t="s">
        <v>639</v>
      </c>
      <c r="B831" s="245">
        <v>180</v>
      </c>
    </row>
    <row r="832" spans="1:2" x14ac:dyDescent="0.2">
      <c r="A832" s="244" t="s">
        <v>643</v>
      </c>
      <c r="B832" s="245">
        <v>125</v>
      </c>
    </row>
    <row r="833" spans="1:2" x14ac:dyDescent="0.2">
      <c r="A833" s="244" t="s">
        <v>542</v>
      </c>
      <c r="B833" s="245">
        <v>125</v>
      </c>
    </row>
    <row r="834" spans="1:2" x14ac:dyDescent="0.2">
      <c r="A834" s="244" t="s">
        <v>1758</v>
      </c>
      <c r="B834" s="245">
        <v>133</v>
      </c>
    </row>
    <row r="835" spans="1:2" x14ac:dyDescent="0.2">
      <c r="A835" s="244" t="s">
        <v>618</v>
      </c>
      <c r="B835" s="245">
        <v>216</v>
      </c>
    </row>
    <row r="836" spans="1:2" x14ac:dyDescent="0.2">
      <c r="A836" s="244" t="s">
        <v>621</v>
      </c>
      <c r="B836" s="245">
        <v>244</v>
      </c>
    </row>
    <row r="837" spans="1:2" x14ac:dyDescent="0.2">
      <c r="A837" s="244" t="s">
        <v>612</v>
      </c>
      <c r="B837" s="245">
        <v>199</v>
      </c>
    </row>
    <row r="838" spans="1:2" x14ac:dyDescent="0.2">
      <c r="A838" s="244" t="s">
        <v>615</v>
      </c>
      <c r="B838" s="245">
        <v>228</v>
      </c>
    </row>
    <row r="839" spans="1:2" x14ac:dyDescent="0.2">
      <c r="A839" s="244" t="s">
        <v>1759</v>
      </c>
      <c r="B839" s="245">
        <v>271</v>
      </c>
    </row>
    <row r="840" spans="1:2" x14ac:dyDescent="0.2">
      <c r="A840" s="244" t="s">
        <v>544</v>
      </c>
      <c r="B840" s="245">
        <v>280</v>
      </c>
    </row>
    <row r="841" spans="1:2" x14ac:dyDescent="0.2">
      <c r="A841" s="244" t="s">
        <v>1760</v>
      </c>
      <c r="B841" s="245">
        <v>300</v>
      </c>
    </row>
    <row r="842" spans="1:2" x14ac:dyDescent="0.2">
      <c r="A842" s="244" t="s">
        <v>1761</v>
      </c>
      <c r="B842" s="245">
        <v>216</v>
      </c>
    </row>
    <row r="843" spans="1:2" x14ac:dyDescent="0.2">
      <c r="A843" s="244" t="s">
        <v>1762</v>
      </c>
      <c r="B843" s="245">
        <v>244</v>
      </c>
    </row>
    <row r="844" spans="1:2" x14ac:dyDescent="0.2">
      <c r="A844" s="244" t="s">
        <v>1763</v>
      </c>
      <c r="B844" s="245">
        <v>199</v>
      </c>
    </row>
    <row r="845" spans="1:2" x14ac:dyDescent="0.2">
      <c r="A845" s="244" t="s">
        <v>1764</v>
      </c>
      <c r="B845" s="245">
        <v>228</v>
      </c>
    </row>
    <row r="846" spans="1:2" x14ac:dyDescent="0.2">
      <c r="A846" s="244" t="s">
        <v>1765</v>
      </c>
      <c r="B846" s="245">
        <v>271</v>
      </c>
    </row>
    <row r="847" spans="1:2" x14ac:dyDescent="0.2">
      <c r="A847" s="244" t="s">
        <v>546</v>
      </c>
      <c r="B847" s="245">
        <v>280</v>
      </c>
    </row>
    <row r="848" spans="1:2" x14ac:dyDescent="0.2">
      <c r="A848" s="246" t="s">
        <v>1766</v>
      </c>
      <c r="B848" s="253">
        <v>216</v>
      </c>
    </row>
    <row r="849" spans="1:2" x14ac:dyDescent="0.2">
      <c r="A849" s="246" t="s">
        <v>640</v>
      </c>
      <c r="B849" s="253">
        <v>162</v>
      </c>
    </row>
    <row r="850" spans="1:2" x14ac:dyDescent="0.2">
      <c r="A850" s="246" t="s">
        <v>1767</v>
      </c>
      <c r="B850" s="253">
        <v>160</v>
      </c>
    </row>
    <row r="851" spans="1:2" x14ac:dyDescent="0.2">
      <c r="A851" s="246" t="s">
        <v>925</v>
      </c>
      <c r="B851" s="253">
        <v>196</v>
      </c>
    </row>
    <row r="852" spans="1:2" x14ac:dyDescent="0.2">
      <c r="A852" s="246" t="s">
        <v>1768</v>
      </c>
      <c r="B852" s="253">
        <v>130</v>
      </c>
    </row>
    <row r="853" spans="1:2" x14ac:dyDescent="0.2">
      <c r="A853" s="246" t="s">
        <v>1769</v>
      </c>
      <c r="B853" s="253">
        <v>130</v>
      </c>
    </row>
    <row r="854" spans="1:2" x14ac:dyDescent="0.2">
      <c r="A854" s="246" t="s">
        <v>1770</v>
      </c>
      <c r="B854" s="253">
        <v>161</v>
      </c>
    </row>
    <row r="855" spans="1:2" x14ac:dyDescent="0.2">
      <c r="A855" s="246" t="s">
        <v>467</v>
      </c>
      <c r="B855" s="253">
        <v>202</v>
      </c>
    </row>
    <row r="856" spans="1:2" x14ac:dyDescent="0.2">
      <c r="A856" s="246" t="s">
        <v>1771</v>
      </c>
      <c r="B856" s="253">
        <v>202</v>
      </c>
    </row>
    <row r="857" spans="1:2" x14ac:dyDescent="0.2">
      <c r="A857" s="246" t="s">
        <v>1772</v>
      </c>
      <c r="B857" s="253">
        <v>202</v>
      </c>
    </row>
    <row r="858" spans="1:2" x14ac:dyDescent="0.2">
      <c r="A858" s="246" t="s">
        <v>237</v>
      </c>
      <c r="B858" s="253">
        <v>153</v>
      </c>
    </row>
    <row r="859" spans="1:2" x14ac:dyDescent="0.2">
      <c r="A859" s="246" t="s">
        <v>50</v>
      </c>
      <c r="B859" s="253">
        <v>153</v>
      </c>
    </row>
    <row r="860" spans="1:2" x14ac:dyDescent="0.2">
      <c r="A860" s="246" t="s">
        <v>1773</v>
      </c>
      <c r="B860" s="253">
        <v>153</v>
      </c>
    </row>
    <row r="861" spans="1:2" x14ac:dyDescent="0.2">
      <c r="A861" s="246" t="s">
        <v>231</v>
      </c>
      <c r="B861" s="253">
        <v>169</v>
      </c>
    </row>
    <row r="862" spans="1:2" x14ac:dyDescent="0.2">
      <c r="A862" s="246" t="s">
        <v>232</v>
      </c>
      <c r="B862" s="253">
        <v>169</v>
      </c>
    </row>
    <row r="863" spans="1:2" x14ac:dyDescent="0.2">
      <c r="A863" s="246" t="s">
        <v>1774</v>
      </c>
      <c r="B863" s="253">
        <v>235</v>
      </c>
    </row>
    <row r="864" spans="1:2" x14ac:dyDescent="0.2">
      <c r="A864" s="246" t="s">
        <v>1775</v>
      </c>
      <c r="B864" s="253">
        <v>228</v>
      </c>
    </row>
    <row r="865" spans="1:2" x14ac:dyDescent="0.2">
      <c r="A865" s="246" t="s">
        <v>1776</v>
      </c>
      <c r="B865" s="253">
        <v>282</v>
      </c>
    </row>
    <row r="866" spans="1:2" x14ac:dyDescent="0.2">
      <c r="A866" s="246" t="s">
        <v>1777</v>
      </c>
      <c r="B866" s="253">
        <v>476</v>
      </c>
    </row>
    <row r="867" spans="1:2" x14ac:dyDescent="0.2">
      <c r="A867" s="246" t="s">
        <v>1778</v>
      </c>
      <c r="B867" s="253">
        <v>311</v>
      </c>
    </row>
    <row r="868" spans="1:2" x14ac:dyDescent="0.2">
      <c r="A868" s="246" t="s">
        <v>632</v>
      </c>
      <c r="B868" s="253">
        <v>294</v>
      </c>
    </row>
    <row r="869" spans="1:2" x14ac:dyDescent="0.2">
      <c r="A869" s="246" t="s">
        <v>634</v>
      </c>
      <c r="B869" s="253">
        <v>294</v>
      </c>
    </row>
    <row r="870" spans="1:2" x14ac:dyDescent="0.2">
      <c r="A870" s="246" t="s">
        <v>1779</v>
      </c>
      <c r="B870" s="253">
        <v>354</v>
      </c>
    </row>
    <row r="871" spans="1:2" x14ac:dyDescent="0.2">
      <c r="A871" s="246" t="s">
        <v>624</v>
      </c>
      <c r="B871" s="253">
        <v>327</v>
      </c>
    </row>
    <row r="872" spans="1:2" x14ac:dyDescent="0.2">
      <c r="A872" s="246" t="s">
        <v>2686</v>
      </c>
      <c r="B872" s="253">
        <v>339</v>
      </c>
    </row>
    <row r="873" spans="1:2" x14ac:dyDescent="0.2">
      <c r="A873" s="246" t="s">
        <v>636</v>
      </c>
      <c r="B873" s="253">
        <v>335</v>
      </c>
    </row>
    <row r="874" spans="1:2" x14ac:dyDescent="0.2">
      <c r="A874" s="246" t="s">
        <v>628</v>
      </c>
      <c r="B874" s="253">
        <v>366</v>
      </c>
    </row>
    <row r="875" spans="1:2" x14ac:dyDescent="0.2">
      <c r="A875" s="246" t="s">
        <v>626</v>
      </c>
      <c r="B875" s="253">
        <v>327</v>
      </c>
    </row>
    <row r="876" spans="1:2" x14ac:dyDescent="0.2">
      <c r="A876" s="246" t="s">
        <v>637</v>
      </c>
      <c r="B876" s="253">
        <v>335</v>
      </c>
    </row>
    <row r="877" spans="1:2" x14ac:dyDescent="0.2">
      <c r="A877" s="246" t="s">
        <v>630</v>
      </c>
      <c r="B877" s="253">
        <v>366</v>
      </c>
    </row>
    <row r="878" spans="1:2" x14ac:dyDescent="0.2">
      <c r="A878" s="246" t="s">
        <v>206</v>
      </c>
      <c r="B878" s="253">
        <v>322</v>
      </c>
    </row>
    <row r="879" spans="1:2" x14ac:dyDescent="0.2">
      <c r="A879" s="246" t="s">
        <v>1780</v>
      </c>
      <c r="B879" s="253">
        <v>322</v>
      </c>
    </row>
    <row r="880" spans="1:2" x14ac:dyDescent="0.2">
      <c r="A880" s="246" t="s">
        <v>133</v>
      </c>
      <c r="B880" s="253">
        <v>325</v>
      </c>
    </row>
    <row r="881" spans="1:2" x14ac:dyDescent="0.2">
      <c r="A881" s="246" t="s">
        <v>1781</v>
      </c>
      <c r="B881" s="253">
        <v>332</v>
      </c>
    </row>
    <row r="882" spans="1:2" x14ac:dyDescent="0.2">
      <c r="A882" s="246" t="s">
        <v>1782</v>
      </c>
      <c r="B882" s="253">
        <v>212</v>
      </c>
    </row>
    <row r="883" spans="1:2" x14ac:dyDescent="0.2">
      <c r="A883" s="246" t="s">
        <v>337</v>
      </c>
      <c r="B883" s="253">
        <v>299</v>
      </c>
    </row>
    <row r="884" spans="1:2" x14ac:dyDescent="0.2">
      <c r="A884" s="246" t="s">
        <v>468</v>
      </c>
      <c r="B884" s="253">
        <v>245</v>
      </c>
    </row>
    <row r="885" spans="1:2" x14ac:dyDescent="0.2">
      <c r="A885" s="246" t="s">
        <v>340</v>
      </c>
      <c r="B885" s="253">
        <v>315</v>
      </c>
    </row>
    <row r="886" spans="1:2" x14ac:dyDescent="0.2">
      <c r="A886" s="246" t="s">
        <v>333</v>
      </c>
      <c r="B886" s="253">
        <v>212</v>
      </c>
    </row>
    <row r="887" spans="1:2" x14ac:dyDescent="0.2">
      <c r="A887" s="246" t="s">
        <v>335</v>
      </c>
      <c r="B887" s="253">
        <v>239</v>
      </c>
    </row>
    <row r="888" spans="1:2" x14ac:dyDescent="0.2">
      <c r="A888" s="246" t="s">
        <v>943</v>
      </c>
      <c r="B888" s="253">
        <v>197</v>
      </c>
    </row>
    <row r="889" spans="1:2" x14ac:dyDescent="0.2">
      <c r="A889" s="246" t="s">
        <v>916</v>
      </c>
      <c r="B889" s="253">
        <v>212</v>
      </c>
    </row>
    <row r="890" spans="1:2" x14ac:dyDescent="0.2">
      <c r="A890" s="246" t="s">
        <v>330</v>
      </c>
      <c r="B890" s="253">
        <v>239</v>
      </c>
    </row>
    <row r="891" spans="1:2" x14ac:dyDescent="0.2">
      <c r="A891" s="246" t="s">
        <v>944</v>
      </c>
      <c r="B891" s="253">
        <v>197</v>
      </c>
    </row>
    <row r="892" spans="1:2" x14ac:dyDescent="0.2">
      <c r="A892" s="246" t="s">
        <v>1783</v>
      </c>
      <c r="B892" s="253">
        <v>205</v>
      </c>
    </row>
    <row r="893" spans="1:2" x14ac:dyDescent="0.2">
      <c r="A893" s="246" t="s">
        <v>1784</v>
      </c>
      <c r="B893" s="253">
        <v>229</v>
      </c>
    </row>
    <row r="894" spans="1:2" x14ac:dyDescent="0.2">
      <c r="A894" s="246" t="s">
        <v>329</v>
      </c>
      <c r="B894" s="253">
        <v>193</v>
      </c>
    </row>
    <row r="895" spans="1:2" x14ac:dyDescent="0.2">
      <c r="A895" s="246" t="s">
        <v>332</v>
      </c>
      <c r="B895" s="253">
        <v>237</v>
      </c>
    </row>
    <row r="896" spans="1:2" x14ac:dyDescent="0.2">
      <c r="A896" s="246" t="s">
        <v>334</v>
      </c>
      <c r="B896" s="253">
        <v>193</v>
      </c>
    </row>
    <row r="897" spans="1:2" x14ac:dyDescent="0.2">
      <c r="A897" s="246" t="s">
        <v>347</v>
      </c>
      <c r="B897" s="253">
        <v>237</v>
      </c>
    </row>
    <row r="898" spans="1:2" x14ac:dyDescent="0.2">
      <c r="A898" s="246" t="s">
        <v>339</v>
      </c>
      <c r="B898" s="253">
        <v>272</v>
      </c>
    </row>
    <row r="899" spans="1:2" x14ac:dyDescent="0.2">
      <c r="A899" s="246" t="s">
        <v>1785</v>
      </c>
      <c r="B899" s="253">
        <v>272</v>
      </c>
    </row>
    <row r="900" spans="1:2" x14ac:dyDescent="0.2">
      <c r="A900" s="246" t="s">
        <v>1786</v>
      </c>
      <c r="B900" s="253">
        <v>272</v>
      </c>
    </row>
    <row r="901" spans="1:2" x14ac:dyDescent="0.2">
      <c r="A901" s="246" t="s">
        <v>1787</v>
      </c>
      <c r="B901" s="253">
        <v>310</v>
      </c>
    </row>
    <row r="902" spans="1:2" x14ac:dyDescent="0.2">
      <c r="A902" s="246" t="s">
        <v>2687</v>
      </c>
      <c r="B902" s="253">
        <v>360</v>
      </c>
    </row>
    <row r="903" spans="1:2" x14ac:dyDescent="0.2">
      <c r="A903" s="246" t="s">
        <v>134</v>
      </c>
      <c r="B903" s="253">
        <v>282</v>
      </c>
    </row>
    <row r="904" spans="1:2" x14ac:dyDescent="0.2">
      <c r="A904" s="246" t="s">
        <v>205</v>
      </c>
      <c r="B904" s="253">
        <v>351</v>
      </c>
    </row>
    <row r="905" spans="1:2" x14ac:dyDescent="0.2">
      <c r="A905" s="246" t="s">
        <v>135</v>
      </c>
      <c r="B905" s="253">
        <v>386</v>
      </c>
    </row>
    <row r="906" spans="1:2" x14ac:dyDescent="0.2">
      <c r="A906" s="246" t="s">
        <v>1788</v>
      </c>
      <c r="B906" s="253">
        <v>392</v>
      </c>
    </row>
    <row r="907" spans="1:2" x14ac:dyDescent="0.2">
      <c r="A907" s="246" t="s">
        <v>1789</v>
      </c>
      <c r="B907" s="253">
        <v>339</v>
      </c>
    </row>
    <row r="908" spans="1:2" x14ac:dyDescent="0.2">
      <c r="A908" s="246" t="s">
        <v>1790</v>
      </c>
      <c r="B908" s="253">
        <v>372</v>
      </c>
    </row>
    <row r="909" spans="1:2" x14ac:dyDescent="0.2">
      <c r="A909" s="246" t="s">
        <v>1791</v>
      </c>
      <c r="B909" s="253">
        <v>393</v>
      </c>
    </row>
    <row r="910" spans="1:2" x14ac:dyDescent="0.2">
      <c r="A910" s="246" t="s">
        <v>1792</v>
      </c>
      <c r="B910" s="253">
        <v>431</v>
      </c>
    </row>
    <row r="911" spans="1:2" x14ac:dyDescent="0.2">
      <c r="A911" s="246" t="s">
        <v>349</v>
      </c>
      <c r="B911" s="253">
        <v>371</v>
      </c>
    </row>
    <row r="912" spans="1:2" x14ac:dyDescent="0.2">
      <c r="A912" s="246" t="s">
        <v>351</v>
      </c>
      <c r="B912" s="253">
        <v>414</v>
      </c>
    </row>
    <row r="913" spans="1:2" x14ac:dyDescent="0.2">
      <c r="A913" s="246" t="s">
        <v>355</v>
      </c>
      <c r="B913" s="253">
        <v>341</v>
      </c>
    </row>
    <row r="914" spans="1:2" x14ac:dyDescent="0.2">
      <c r="A914" s="246" t="s">
        <v>359</v>
      </c>
      <c r="B914" s="253">
        <v>378</v>
      </c>
    </row>
    <row r="915" spans="1:2" x14ac:dyDescent="0.2">
      <c r="A915" s="246" t="s">
        <v>342</v>
      </c>
      <c r="B915" s="253">
        <v>367</v>
      </c>
    </row>
    <row r="916" spans="1:2" x14ac:dyDescent="0.2">
      <c r="A916" s="246" t="s">
        <v>404</v>
      </c>
      <c r="B916" s="253">
        <v>403</v>
      </c>
    </row>
    <row r="917" spans="1:2" x14ac:dyDescent="0.2">
      <c r="A917" s="246" t="s">
        <v>1793</v>
      </c>
      <c r="B917" s="253">
        <v>367</v>
      </c>
    </row>
    <row r="918" spans="1:2" x14ac:dyDescent="0.2">
      <c r="A918" s="246" t="s">
        <v>1794</v>
      </c>
      <c r="B918" s="253">
        <v>403</v>
      </c>
    </row>
    <row r="919" spans="1:2" x14ac:dyDescent="0.2">
      <c r="A919" s="246" t="s">
        <v>1795</v>
      </c>
      <c r="B919" s="253">
        <v>434</v>
      </c>
    </row>
    <row r="920" spans="1:2" x14ac:dyDescent="0.2">
      <c r="A920" s="246" t="s">
        <v>1796</v>
      </c>
      <c r="B920" s="253">
        <v>366</v>
      </c>
    </row>
    <row r="921" spans="1:2" x14ac:dyDescent="0.2">
      <c r="A921" s="246" t="s">
        <v>1797</v>
      </c>
      <c r="B921" s="253">
        <v>409</v>
      </c>
    </row>
    <row r="922" spans="1:2" x14ac:dyDescent="0.2">
      <c r="A922" s="246" t="s">
        <v>1798</v>
      </c>
      <c r="B922" s="253">
        <v>339</v>
      </c>
    </row>
    <row r="923" spans="1:2" x14ac:dyDescent="0.2">
      <c r="A923" s="246" t="s">
        <v>1799</v>
      </c>
      <c r="B923" s="253">
        <v>372</v>
      </c>
    </row>
    <row r="924" spans="1:2" x14ac:dyDescent="0.2">
      <c r="A924" s="246" t="s">
        <v>1800</v>
      </c>
      <c r="B924" s="253">
        <v>393</v>
      </c>
    </row>
    <row r="925" spans="1:2" x14ac:dyDescent="0.2">
      <c r="A925" s="246" t="s">
        <v>1801</v>
      </c>
      <c r="B925" s="253">
        <v>431</v>
      </c>
    </row>
    <row r="926" spans="1:2" x14ac:dyDescent="0.2">
      <c r="A926" s="246" t="s">
        <v>350</v>
      </c>
      <c r="B926" s="253">
        <v>371</v>
      </c>
    </row>
    <row r="927" spans="1:2" x14ac:dyDescent="0.2">
      <c r="A927" s="246" t="s">
        <v>353</v>
      </c>
      <c r="B927" s="253">
        <v>414</v>
      </c>
    </row>
    <row r="928" spans="1:2" x14ac:dyDescent="0.2">
      <c r="A928" s="246" t="s">
        <v>357</v>
      </c>
      <c r="B928" s="253">
        <v>341</v>
      </c>
    </row>
    <row r="929" spans="1:2" x14ac:dyDescent="0.2">
      <c r="A929" s="246" t="s">
        <v>361</v>
      </c>
      <c r="B929" s="253">
        <v>378</v>
      </c>
    </row>
    <row r="930" spans="1:2" x14ac:dyDescent="0.2">
      <c r="A930" s="246" t="s">
        <v>344</v>
      </c>
      <c r="B930" s="253">
        <v>367</v>
      </c>
    </row>
    <row r="931" spans="1:2" x14ac:dyDescent="0.2">
      <c r="A931" s="246" t="s">
        <v>406</v>
      </c>
      <c r="B931" s="253">
        <v>403</v>
      </c>
    </row>
    <row r="932" spans="1:2" x14ac:dyDescent="0.2">
      <c r="A932" s="246" t="s">
        <v>1802</v>
      </c>
      <c r="B932" s="253">
        <v>367</v>
      </c>
    </row>
    <row r="933" spans="1:2" x14ac:dyDescent="0.2">
      <c r="A933" s="246" t="s">
        <v>1803</v>
      </c>
      <c r="B933" s="253">
        <v>403</v>
      </c>
    </row>
    <row r="934" spans="1:2" x14ac:dyDescent="0.2">
      <c r="A934" s="246" t="s">
        <v>1804</v>
      </c>
      <c r="B934" s="253">
        <v>366</v>
      </c>
    </row>
    <row r="935" spans="1:2" x14ac:dyDescent="0.2">
      <c r="A935" s="246" t="s">
        <v>1805</v>
      </c>
      <c r="B935" s="253">
        <v>409</v>
      </c>
    </row>
    <row r="936" spans="1:2" x14ac:dyDescent="0.2">
      <c r="A936" s="246" t="s">
        <v>364</v>
      </c>
      <c r="B936" s="253">
        <v>220</v>
      </c>
    </row>
    <row r="937" spans="1:2" x14ac:dyDescent="0.2">
      <c r="A937" s="246" t="s">
        <v>367</v>
      </c>
      <c r="B937" s="253">
        <v>264</v>
      </c>
    </row>
    <row r="938" spans="1:2" x14ac:dyDescent="0.2">
      <c r="A938" s="246" t="s">
        <v>363</v>
      </c>
      <c r="B938" s="253">
        <v>220</v>
      </c>
    </row>
    <row r="939" spans="1:2" x14ac:dyDescent="0.2">
      <c r="A939" s="246" t="s">
        <v>365</v>
      </c>
      <c r="B939" s="253">
        <v>264</v>
      </c>
    </row>
    <row r="940" spans="1:2" x14ac:dyDescent="0.2">
      <c r="A940" s="246" t="s">
        <v>369</v>
      </c>
      <c r="B940" s="253">
        <v>297</v>
      </c>
    </row>
    <row r="941" spans="1:2" x14ac:dyDescent="0.2">
      <c r="A941" s="246" t="s">
        <v>1806</v>
      </c>
      <c r="B941" s="253">
        <v>297</v>
      </c>
    </row>
    <row r="942" spans="1:2" x14ac:dyDescent="0.2">
      <c r="A942" s="246" t="s">
        <v>1807</v>
      </c>
      <c r="B942" s="253">
        <v>337</v>
      </c>
    </row>
    <row r="943" spans="1:2" x14ac:dyDescent="0.2">
      <c r="A943" s="246" t="s">
        <v>1444</v>
      </c>
      <c r="B943" s="253">
        <v>333</v>
      </c>
    </row>
    <row r="944" spans="1:2" x14ac:dyDescent="0.2">
      <c r="A944" s="246" t="s">
        <v>1808</v>
      </c>
      <c r="B944" s="253">
        <v>333</v>
      </c>
    </row>
    <row r="945" spans="1:2" x14ac:dyDescent="0.2">
      <c r="A945" s="246" t="s">
        <v>1809</v>
      </c>
      <c r="B945" s="253">
        <v>574</v>
      </c>
    </row>
    <row r="946" spans="1:2" x14ac:dyDescent="0.2">
      <c r="A946" s="246" t="s">
        <v>1810</v>
      </c>
      <c r="B946" s="253">
        <v>344</v>
      </c>
    </row>
    <row r="947" spans="1:2" x14ac:dyDescent="0.2">
      <c r="A947" s="246" t="s">
        <v>1811</v>
      </c>
      <c r="B947" s="253">
        <v>334</v>
      </c>
    </row>
    <row r="948" spans="1:2" x14ac:dyDescent="0.2">
      <c r="A948" s="246" t="s">
        <v>2225</v>
      </c>
      <c r="B948" s="253">
        <v>363</v>
      </c>
    </row>
    <row r="949" spans="1:2" x14ac:dyDescent="0.2">
      <c r="A949" s="246" t="s">
        <v>1812</v>
      </c>
      <c r="B949" s="253">
        <v>385</v>
      </c>
    </row>
    <row r="950" spans="1:2" x14ac:dyDescent="0.2">
      <c r="A950" s="246" t="s">
        <v>1813</v>
      </c>
      <c r="B950" s="253">
        <v>444</v>
      </c>
    </row>
    <row r="951" spans="1:2" x14ac:dyDescent="0.2">
      <c r="A951" s="246" t="s">
        <v>44</v>
      </c>
      <c r="B951" s="253">
        <v>428</v>
      </c>
    </row>
    <row r="952" spans="1:2" x14ac:dyDescent="0.2">
      <c r="A952" s="246" t="s">
        <v>47</v>
      </c>
      <c r="B952" s="253">
        <v>487</v>
      </c>
    </row>
    <row r="953" spans="1:2" x14ac:dyDescent="0.2">
      <c r="A953" s="246" t="s">
        <v>530</v>
      </c>
      <c r="B953" s="253">
        <v>398</v>
      </c>
    </row>
    <row r="954" spans="1:2" x14ac:dyDescent="0.2">
      <c r="A954" s="246" t="s">
        <v>531</v>
      </c>
      <c r="B954" s="253">
        <v>449</v>
      </c>
    </row>
    <row r="955" spans="1:2" x14ac:dyDescent="0.2">
      <c r="A955" s="246" t="s">
        <v>1814</v>
      </c>
      <c r="B955" s="253">
        <v>432</v>
      </c>
    </row>
    <row r="956" spans="1:2" x14ac:dyDescent="0.2">
      <c r="A956" s="246" t="s">
        <v>370</v>
      </c>
      <c r="B956" s="253">
        <v>432</v>
      </c>
    </row>
    <row r="957" spans="1:2" x14ac:dyDescent="0.2">
      <c r="A957" s="246" t="s">
        <v>1815</v>
      </c>
      <c r="B957" s="253">
        <v>476</v>
      </c>
    </row>
    <row r="958" spans="1:2" x14ac:dyDescent="0.2">
      <c r="A958" s="246" t="s">
        <v>242</v>
      </c>
      <c r="B958" s="253">
        <v>476</v>
      </c>
    </row>
    <row r="959" spans="1:2" x14ac:dyDescent="0.2">
      <c r="A959" s="246" t="s">
        <v>1816</v>
      </c>
      <c r="B959" s="253">
        <v>423</v>
      </c>
    </row>
    <row r="960" spans="1:2" x14ac:dyDescent="0.2">
      <c r="A960" s="246" t="s">
        <v>1817</v>
      </c>
      <c r="B960" s="253">
        <v>481</v>
      </c>
    </row>
    <row r="961" spans="1:2" x14ac:dyDescent="0.2">
      <c r="A961" s="246" t="s">
        <v>1818</v>
      </c>
      <c r="B961" s="253">
        <v>428</v>
      </c>
    </row>
    <row r="962" spans="1:2" x14ac:dyDescent="0.2">
      <c r="A962" s="246" t="s">
        <v>1819</v>
      </c>
      <c r="B962" s="253">
        <v>487</v>
      </c>
    </row>
    <row r="963" spans="1:2" x14ac:dyDescent="0.2">
      <c r="A963" s="246" t="s">
        <v>1820</v>
      </c>
      <c r="B963" s="253">
        <v>398</v>
      </c>
    </row>
    <row r="964" spans="1:2" x14ac:dyDescent="0.2">
      <c r="A964" s="246" t="s">
        <v>1821</v>
      </c>
      <c r="B964" s="253">
        <v>449</v>
      </c>
    </row>
    <row r="965" spans="1:2" x14ac:dyDescent="0.2">
      <c r="A965" s="246" t="s">
        <v>1822</v>
      </c>
      <c r="B965" s="253">
        <v>432</v>
      </c>
    </row>
    <row r="966" spans="1:2" x14ac:dyDescent="0.2">
      <c r="A966" s="246" t="s">
        <v>1823</v>
      </c>
      <c r="B966" s="253">
        <v>432</v>
      </c>
    </row>
    <row r="967" spans="1:2" x14ac:dyDescent="0.2">
      <c r="A967" s="246" t="s">
        <v>1824</v>
      </c>
      <c r="B967" s="253">
        <v>476</v>
      </c>
    </row>
    <row r="968" spans="1:2" x14ac:dyDescent="0.2">
      <c r="A968" s="246" t="s">
        <v>1825</v>
      </c>
      <c r="B968" s="253">
        <v>476</v>
      </c>
    </row>
    <row r="969" spans="1:2" x14ac:dyDescent="0.2">
      <c r="A969" s="246" t="s">
        <v>1826</v>
      </c>
      <c r="B969" s="253">
        <v>423</v>
      </c>
    </row>
    <row r="970" spans="1:2" x14ac:dyDescent="0.2">
      <c r="A970" s="246" t="s">
        <v>1827</v>
      </c>
      <c r="B970" s="253">
        <v>481</v>
      </c>
    </row>
    <row r="971" spans="1:2" x14ac:dyDescent="0.2">
      <c r="A971" s="246" t="s">
        <v>1828</v>
      </c>
      <c r="B971" s="253">
        <v>425</v>
      </c>
    </row>
    <row r="972" spans="1:2" x14ac:dyDescent="0.2">
      <c r="A972" s="246" t="s">
        <v>1829</v>
      </c>
      <c r="B972" s="253">
        <v>475</v>
      </c>
    </row>
    <row r="973" spans="1:2" x14ac:dyDescent="0.2">
      <c r="A973" s="246" t="s">
        <v>1830</v>
      </c>
      <c r="B973" s="253">
        <v>425</v>
      </c>
    </row>
    <row r="974" spans="1:2" x14ac:dyDescent="0.2">
      <c r="A974" s="246" t="s">
        <v>1831</v>
      </c>
      <c r="B974" s="253">
        <v>478</v>
      </c>
    </row>
    <row r="975" spans="1:2" x14ac:dyDescent="0.2">
      <c r="A975" s="246" t="s">
        <v>1832</v>
      </c>
      <c r="B975" s="253">
        <v>499</v>
      </c>
    </row>
    <row r="976" spans="1:2" x14ac:dyDescent="0.2">
      <c r="A976" s="246" t="s">
        <v>1833</v>
      </c>
      <c r="B976" s="253">
        <v>209</v>
      </c>
    </row>
    <row r="977" spans="1:2" x14ac:dyDescent="0.2">
      <c r="A977" s="246" t="s">
        <v>1834</v>
      </c>
      <c r="B977" s="253">
        <v>259</v>
      </c>
    </row>
    <row r="978" spans="1:2" x14ac:dyDescent="0.2">
      <c r="A978" s="246" t="s">
        <v>1835</v>
      </c>
      <c r="B978" s="253">
        <v>23</v>
      </c>
    </row>
    <row r="979" spans="1:2" x14ac:dyDescent="0.2">
      <c r="A979" s="246" t="s">
        <v>707</v>
      </c>
      <c r="B979" s="253">
        <v>55</v>
      </c>
    </row>
    <row r="980" spans="1:2" x14ac:dyDescent="0.2">
      <c r="A980" s="246" t="s">
        <v>2688</v>
      </c>
      <c r="B980" s="253">
        <v>35</v>
      </c>
    </row>
    <row r="981" spans="1:2" x14ac:dyDescent="0.2">
      <c r="A981" s="246" t="s">
        <v>2689</v>
      </c>
      <c r="B981" s="253">
        <v>36</v>
      </c>
    </row>
    <row r="982" spans="1:2" x14ac:dyDescent="0.2">
      <c r="A982" s="246" t="s">
        <v>1836</v>
      </c>
      <c r="B982" s="253">
        <v>96</v>
      </c>
    </row>
    <row r="983" spans="1:2" x14ac:dyDescent="0.2">
      <c r="A983" s="246" t="s">
        <v>2690</v>
      </c>
      <c r="B983" s="253">
        <v>122</v>
      </c>
    </row>
    <row r="984" spans="1:2" x14ac:dyDescent="0.2">
      <c r="A984" s="246" t="s">
        <v>1837</v>
      </c>
      <c r="B984" s="253">
        <v>18</v>
      </c>
    </row>
    <row r="985" spans="1:2" x14ac:dyDescent="0.2">
      <c r="A985" s="246" t="s">
        <v>1838</v>
      </c>
      <c r="B985" s="253">
        <v>81</v>
      </c>
    </row>
    <row r="986" spans="1:2" x14ac:dyDescent="0.2">
      <c r="A986" s="246" t="s">
        <v>2614</v>
      </c>
      <c r="B986" s="253">
        <v>81</v>
      </c>
    </row>
    <row r="987" spans="1:2" x14ac:dyDescent="0.2">
      <c r="A987" s="246" t="s">
        <v>1839</v>
      </c>
      <c r="B987" s="253">
        <v>85</v>
      </c>
    </row>
    <row r="988" spans="1:2" x14ac:dyDescent="0.2">
      <c r="A988" s="246" t="s">
        <v>1840</v>
      </c>
      <c r="B988" s="253">
        <v>82</v>
      </c>
    </row>
    <row r="989" spans="1:2" x14ac:dyDescent="0.2">
      <c r="A989" s="246" t="s">
        <v>1841</v>
      </c>
      <c r="B989" s="253">
        <v>83</v>
      </c>
    </row>
    <row r="990" spans="1:2" x14ac:dyDescent="0.2">
      <c r="A990" s="246" t="s">
        <v>1842</v>
      </c>
      <c r="B990" s="253">
        <v>85</v>
      </c>
    </row>
    <row r="991" spans="1:2" x14ac:dyDescent="0.2">
      <c r="A991" s="246" t="s">
        <v>1843</v>
      </c>
      <c r="B991" s="253">
        <v>85</v>
      </c>
    </row>
    <row r="992" spans="1:2" x14ac:dyDescent="0.2">
      <c r="A992" s="246" t="s">
        <v>1844</v>
      </c>
      <c r="B992" s="253">
        <v>85</v>
      </c>
    </row>
    <row r="993" spans="1:2" x14ac:dyDescent="0.2">
      <c r="A993" s="246" t="s">
        <v>1845</v>
      </c>
      <c r="B993" s="253">
        <v>87</v>
      </c>
    </row>
    <row r="994" spans="1:2" x14ac:dyDescent="0.2">
      <c r="A994" s="246" t="s">
        <v>1846</v>
      </c>
      <c r="B994" s="253">
        <v>87</v>
      </c>
    </row>
    <row r="995" spans="1:2" x14ac:dyDescent="0.2">
      <c r="A995" s="246" t="s">
        <v>1847</v>
      </c>
      <c r="B995" s="253">
        <v>87</v>
      </c>
    </row>
    <row r="996" spans="1:2" x14ac:dyDescent="0.2">
      <c r="A996" s="246" t="s">
        <v>1848</v>
      </c>
      <c r="B996" s="253">
        <v>87</v>
      </c>
    </row>
    <row r="997" spans="1:2" x14ac:dyDescent="0.2">
      <c r="A997" s="246" t="s">
        <v>935</v>
      </c>
      <c r="B997" s="253">
        <v>94</v>
      </c>
    </row>
    <row r="998" spans="1:2" x14ac:dyDescent="0.2">
      <c r="A998" s="246" t="s">
        <v>937</v>
      </c>
      <c r="B998" s="253">
        <v>91</v>
      </c>
    </row>
    <row r="999" spans="1:2" x14ac:dyDescent="0.2">
      <c r="A999" s="246" t="s">
        <v>1849</v>
      </c>
      <c r="B999" s="253">
        <v>94</v>
      </c>
    </row>
    <row r="1000" spans="1:2" x14ac:dyDescent="0.2">
      <c r="A1000" s="246" t="s">
        <v>1850</v>
      </c>
      <c r="B1000" s="253">
        <v>91</v>
      </c>
    </row>
    <row r="1001" spans="1:2" x14ac:dyDescent="0.2">
      <c r="A1001" s="246" t="s">
        <v>927</v>
      </c>
      <c r="B1001" s="253">
        <v>94</v>
      </c>
    </row>
    <row r="1002" spans="1:2" x14ac:dyDescent="0.2">
      <c r="A1002" s="246" t="s">
        <v>929</v>
      </c>
      <c r="B1002" s="253">
        <v>91</v>
      </c>
    </row>
    <row r="1003" spans="1:2" x14ac:dyDescent="0.2">
      <c r="A1003" s="246" t="s">
        <v>931</v>
      </c>
      <c r="B1003" s="253">
        <v>106</v>
      </c>
    </row>
    <row r="1004" spans="1:2" x14ac:dyDescent="0.2">
      <c r="A1004" s="246" t="s">
        <v>1851</v>
      </c>
      <c r="B1004" s="253">
        <v>104</v>
      </c>
    </row>
    <row r="1005" spans="1:2" x14ac:dyDescent="0.2">
      <c r="A1005" s="246" t="s">
        <v>933</v>
      </c>
      <c r="B1005" s="253">
        <v>104</v>
      </c>
    </row>
    <row r="1006" spans="1:2" x14ac:dyDescent="0.2">
      <c r="A1006" s="246" t="s">
        <v>2615</v>
      </c>
      <c r="B1006" s="253">
        <v>102</v>
      </c>
    </row>
    <row r="1007" spans="1:2" x14ac:dyDescent="0.2">
      <c r="A1007" s="246" t="s">
        <v>1852</v>
      </c>
      <c r="B1007" s="253">
        <v>94</v>
      </c>
    </row>
    <row r="1008" spans="1:2" x14ac:dyDescent="0.2">
      <c r="A1008" s="246" t="s">
        <v>1853</v>
      </c>
      <c r="B1008" s="253">
        <v>91</v>
      </c>
    </row>
    <row r="1009" spans="1:2" x14ac:dyDescent="0.2">
      <c r="A1009" s="246" t="s">
        <v>2616</v>
      </c>
      <c r="B1009" s="253">
        <v>179</v>
      </c>
    </row>
    <row r="1010" spans="1:2" x14ac:dyDescent="0.2">
      <c r="A1010" s="246" t="s">
        <v>1854</v>
      </c>
      <c r="B1010" s="253">
        <v>165</v>
      </c>
    </row>
    <row r="1011" spans="1:2" x14ac:dyDescent="0.2">
      <c r="A1011" s="252" t="s">
        <v>1228</v>
      </c>
      <c r="B1011" s="253">
        <v>146</v>
      </c>
    </row>
    <row r="1012" spans="1:2" x14ac:dyDescent="0.2">
      <c r="A1012" s="246" t="s">
        <v>939</v>
      </c>
      <c r="B1012" s="253">
        <v>146</v>
      </c>
    </row>
    <row r="1013" spans="1:2" x14ac:dyDescent="0.2">
      <c r="A1013" s="252" t="s">
        <v>1230</v>
      </c>
      <c r="B1013" s="253">
        <v>106</v>
      </c>
    </row>
    <row r="1014" spans="1:2" x14ac:dyDescent="0.2">
      <c r="A1014" s="252" t="s">
        <v>1232</v>
      </c>
      <c r="B1014" s="253">
        <v>106</v>
      </c>
    </row>
    <row r="1015" spans="1:2" x14ac:dyDescent="0.2">
      <c r="A1015" s="246" t="s">
        <v>1855</v>
      </c>
      <c r="B1015" s="253">
        <v>23</v>
      </c>
    </row>
    <row r="1016" spans="1:2" x14ac:dyDescent="0.2">
      <c r="A1016" s="246" t="s">
        <v>941</v>
      </c>
      <c r="B1016" s="253">
        <v>23</v>
      </c>
    </row>
    <row r="1017" spans="1:2" x14ac:dyDescent="0.2">
      <c r="A1017" s="246" t="s">
        <v>1856</v>
      </c>
      <c r="B1017" s="253">
        <v>37</v>
      </c>
    </row>
    <row r="1018" spans="1:2" x14ac:dyDescent="0.2">
      <c r="A1018" s="246" t="s">
        <v>1447</v>
      </c>
      <c r="B1018" s="253">
        <v>37</v>
      </c>
    </row>
    <row r="1019" spans="1:2" x14ac:dyDescent="0.2">
      <c r="A1019" s="246" t="s">
        <v>1448</v>
      </c>
      <c r="B1019" s="253">
        <v>44</v>
      </c>
    </row>
    <row r="1020" spans="1:2" x14ac:dyDescent="0.2">
      <c r="A1020" s="246" t="s">
        <v>1449</v>
      </c>
      <c r="B1020" s="253">
        <v>63</v>
      </c>
    </row>
    <row r="1021" spans="1:2" x14ac:dyDescent="0.2">
      <c r="A1021" s="246" t="s">
        <v>1450</v>
      </c>
      <c r="B1021" s="253">
        <v>71</v>
      </c>
    </row>
    <row r="1022" spans="1:2" x14ac:dyDescent="0.2">
      <c r="A1022" s="246" t="s">
        <v>1857</v>
      </c>
      <c r="B1022" s="253">
        <v>39</v>
      </c>
    </row>
    <row r="1023" spans="1:2" x14ac:dyDescent="0.2">
      <c r="A1023" s="246" t="s">
        <v>1858</v>
      </c>
      <c r="B1023" s="253">
        <v>48</v>
      </c>
    </row>
    <row r="1024" spans="1:2" x14ac:dyDescent="0.2">
      <c r="A1024" s="246" t="s">
        <v>1859</v>
      </c>
      <c r="B1024" s="253">
        <v>66</v>
      </c>
    </row>
    <row r="1025" spans="1:2" x14ac:dyDescent="0.2">
      <c r="A1025" s="246" t="s">
        <v>1860</v>
      </c>
      <c r="B1025" s="253">
        <v>76</v>
      </c>
    </row>
    <row r="1026" spans="1:2" x14ac:dyDescent="0.2">
      <c r="A1026" s="246" t="s">
        <v>1861</v>
      </c>
      <c r="B1026" s="253">
        <v>25</v>
      </c>
    </row>
    <row r="1027" spans="1:2" x14ac:dyDescent="0.2">
      <c r="A1027" s="246" t="s">
        <v>1862</v>
      </c>
      <c r="B1027" s="253">
        <v>34</v>
      </c>
    </row>
    <row r="1028" spans="1:2" x14ac:dyDescent="0.2">
      <c r="A1028" s="246" t="s">
        <v>1863</v>
      </c>
      <c r="B1028" s="253">
        <v>145</v>
      </c>
    </row>
    <row r="1029" spans="1:2" x14ac:dyDescent="0.2">
      <c r="A1029" s="246" t="s">
        <v>1864</v>
      </c>
      <c r="B1029" s="253">
        <v>176</v>
      </c>
    </row>
    <row r="1030" spans="1:2" x14ac:dyDescent="0.2">
      <c r="A1030" s="246" t="s">
        <v>1865</v>
      </c>
      <c r="B1030" s="253">
        <v>145</v>
      </c>
    </row>
    <row r="1031" spans="1:2" x14ac:dyDescent="0.2">
      <c r="A1031" s="246" t="s">
        <v>1866</v>
      </c>
      <c r="B1031" s="253">
        <v>176</v>
      </c>
    </row>
    <row r="1032" spans="1:2" x14ac:dyDescent="0.2">
      <c r="A1032" s="246" t="s">
        <v>1867</v>
      </c>
      <c r="B1032" s="253">
        <v>181</v>
      </c>
    </row>
    <row r="1033" spans="1:2" x14ac:dyDescent="0.2">
      <c r="A1033" s="246" t="s">
        <v>1868</v>
      </c>
      <c r="B1033" s="253">
        <v>210</v>
      </c>
    </row>
    <row r="1034" spans="1:2" x14ac:dyDescent="0.2">
      <c r="A1034" s="246" t="s">
        <v>1869</v>
      </c>
      <c r="B1034" s="253">
        <v>283</v>
      </c>
    </row>
    <row r="1035" spans="1:2" x14ac:dyDescent="0.2">
      <c r="A1035" s="246" t="s">
        <v>1870</v>
      </c>
      <c r="B1035" s="253">
        <v>87</v>
      </c>
    </row>
    <row r="1036" spans="1:2" x14ac:dyDescent="0.2">
      <c r="A1036" s="246" t="s">
        <v>1871</v>
      </c>
      <c r="B1036" s="253">
        <v>97</v>
      </c>
    </row>
    <row r="1037" spans="1:2" x14ac:dyDescent="0.2">
      <c r="A1037" s="246" t="s">
        <v>1872</v>
      </c>
      <c r="B1037" s="253">
        <v>121</v>
      </c>
    </row>
    <row r="1038" spans="1:2" x14ac:dyDescent="0.2">
      <c r="A1038" s="246" t="s">
        <v>1873</v>
      </c>
      <c r="B1038" s="253">
        <v>201</v>
      </c>
    </row>
    <row r="1039" spans="1:2" x14ac:dyDescent="0.2">
      <c r="A1039" s="246" t="s">
        <v>1874</v>
      </c>
      <c r="B1039" s="253">
        <v>244</v>
      </c>
    </row>
    <row r="1040" spans="1:2" x14ac:dyDescent="0.2">
      <c r="A1040" s="246" t="s">
        <v>1875</v>
      </c>
      <c r="B1040" s="253">
        <v>263</v>
      </c>
    </row>
    <row r="1041" spans="1:2" x14ac:dyDescent="0.2">
      <c r="A1041" s="246" t="s">
        <v>1876</v>
      </c>
      <c r="B1041" s="253">
        <v>71</v>
      </c>
    </row>
    <row r="1042" spans="1:2" x14ac:dyDescent="0.2">
      <c r="A1042" s="246" t="s">
        <v>1877</v>
      </c>
      <c r="B1042" s="253">
        <v>71</v>
      </c>
    </row>
    <row r="1043" spans="1:2" x14ac:dyDescent="0.2">
      <c r="A1043" s="246" t="s">
        <v>1878</v>
      </c>
      <c r="B1043" s="253">
        <v>71</v>
      </c>
    </row>
    <row r="1044" spans="1:2" x14ac:dyDescent="0.2">
      <c r="A1044" s="246" t="s">
        <v>1879</v>
      </c>
      <c r="B1044" s="253">
        <v>71</v>
      </c>
    </row>
    <row r="1045" spans="1:2" x14ac:dyDescent="0.2">
      <c r="A1045" s="246" t="s">
        <v>1880</v>
      </c>
      <c r="B1045" s="253">
        <v>71</v>
      </c>
    </row>
    <row r="1046" spans="1:2" x14ac:dyDescent="0.2">
      <c r="A1046" s="246" t="s">
        <v>1881</v>
      </c>
      <c r="B1046" s="253">
        <v>80</v>
      </c>
    </row>
    <row r="1047" spans="1:2" x14ac:dyDescent="0.2">
      <c r="A1047" s="246" t="s">
        <v>1882</v>
      </c>
      <c r="B1047" s="253">
        <v>83</v>
      </c>
    </row>
    <row r="1048" spans="1:2" x14ac:dyDescent="0.2">
      <c r="A1048" s="246" t="s">
        <v>1883</v>
      </c>
      <c r="B1048" s="253">
        <v>83</v>
      </c>
    </row>
    <row r="1049" spans="1:2" x14ac:dyDescent="0.2">
      <c r="A1049" s="246" t="s">
        <v>1884</v>
      </c>
      <c r="B1049" s="253">
        <v>83</v>
      </c>
    </row>
    <row r="1050" spans="1:2" x14ac:dyDescent="0.2">
      <c r="A1050" s="246" t="s">
        <v>1884</v>
      </c>
      <c r="B1050" s="253">
        <v>83</v>
      </c>
    </row>
    <row r="1051" spans="1:2" x14ac:dyDescent="0.2">
      <c r="A1051" s="246" t="s">
        <v>1885</v>
      </c>
      <c r="B1051" s="253">
        <v>126</v>
      </c>
    </row>
    <row r="1052" spans="1:2" x14ac:dyDescent="0.2">
      <c r="A1052" s="257" t="s">
        <v>876</v>
      </c>
      <c r="B1052" s="256">
        <v>178</v>
      </c>
    </row>
    <row r="1053" spans="1:2" x14ac:dyDescent="0.2">
      <c r="A1053" s="257" t="s">
        <v>2080</v>
      </c>
      <c r="B1053" s="256">
        <v>178</v>
      </c>
    </row>
    <row r="1054" spans="1:2" x14ac:dyDescent="0.2">
      <c r="A1054" s="257" t="s">
        <v>2081</v>
      </c>
      <c r="B1054" s="256">
        <v>178</v>
      </c>
    </row>
    <row r="1055" spans="1:2" x14ac:dyDescent="0.2">
      <c r="A1055" s="257" t="s">
        <v>2082</v>
      </c>
      <c r="B1055" s="256">
        <v>178</v>
      </c>
    </row>
    <row r="1056" spans="1:2" x14ac:dyDescent="0.2">
      <c r="A1056" s="257" t="s">
        <v>2083</v>
      </c>
      <c r="B1056" s="256">
        <v>178</v>
      </c>
    </row>
    <row r="1057" spans="1:2" x14ac:dyDescent="0.2">
      <c r="A1057" s="257" t="s">
        <v>731</v>
      </c>
      <c r="B1057" s="256">
        <v>202</v>
      </c>
    </row>
    <row r="1058" spans="1:2" x14ac:dyDescent="0.2">
      <c r="A1058" s="257" t="s">
        <v>732</v>
      </c>
      <c r="B1058" s="256">
        <v>236</v>
      </c>
    </row>
    <row r="1059" spans="1:2" x14ac:dyDescent="0.2">
      <c r="A1059" s="257" t="s">
        <v>733</v>
      </c>
      <c r="B1059" s="256">
        <v>276</v>
      </c>
    </row>
    <row r="1060" spans="1:2" x14ac:dyDescent="0.2">
      <c r="A1060" s="257" t="s">
        <v>734</v>
      </c>
      <c r="B1060" s="256">
        <v>349</v>
      </c>
    </row>
    <row r="1061" spans="1:2" x14ac:dyDescent="0.2">
      <c r="A1061" s="257" t="s">
        <v>735</v>
      </c>
      <c r="B1061" s="256">
        <v>454</v>
      </c>
    </row>
    <row r="1062" spans="1:2" x14ac:dyDescent="0.2">
      <c r="A1062" s="257"/>
      <c r="B1062" s="256"/>
    </row>
    <row r="1063" spans="1:2" x14ac:dyDescent="0.2">
      <c r="A1063" s="257" t="s">
        <v>877</v>
      </c>
      <c r="B1063" s="256">
        <v>170</v>
      </c>
    </row>
    <row r="1064" spans="1:2" x14ac:dyDescent="0.2">
      <c r="A1064" s="257" t="s">
        <v>2084</v>
      </c>
      <c r="B1064" s="256">
        <v>170</v>
      </c>
    </row>
    <row r="1065" spans="1:2" x14ac:dyDescent="0.2">
      <c r="A1065" s="257" t="s">
        <v>2085</v>
      </c>
      <c r="B1065" s="256">
        <v>170</v>
      </c>
    </row>
    <row r="1066" spans="1:2" x14ac:dyDescent="0.2">
      <c r="A1066" s="257" t="s">
        <v>2086</v>
      </c>
      <c r="B1066" s="256">
        <v>170</v>
      </c>
    </row>
    <row r="1067" spans="1:2" x14ac:dyDescent="0.2">
      <c r="A1067" s="257" t="s">
        <v>2087</v>
      </c>
      <c r="B1067" s="256">
        <v>170</v>
      </c>
    </row>
    <row r="1068" spans="1:2" x14ac:dyDescent="0.2">
      <c r="A1068" s="257" t="s">
        <v>736</v>
      </c>
      <c r="B1068" s="256">
        <v>197</v>
      </c>
    </row>
    <row r="1069" spans="1:2" x14ac:dyDescent="0.2">
      <c r="A1069" s="257" t="s">
        <v>737</v>
      </c>
      <c r="B1069" s="256">
        <v>228</v>
      </c>
    </row>
    <row r="1070" spans="1:2" x14ac:dyDescent="0.2">
      <c r="A1070" s="257" t="s">
        <v>738</v>
      </c>
      <c r="B1070" s="256">
        <v>264</v>
      </c>
    </row>
    <row r="1071" spans="1:2" x14ac:dyDescent="0.2">
      <c r="A1071" s="257" t="s">
        <v>739</v>
      </c>
      <c r="B1071" s="256">
        <v>332</v>
      </c>
    </row>
    <row r="1072" spans="1:2" x14ac:dyDescent="0.2">
      <c r="A1072" s="257" t="s">
        <v>740</v>
      </c>
      <c r="B1072" s="256">
        <v>437</v>
      </c>
    </row>
    <row r="1073" spans="1:2" x14ac:dyDescent="0.2">
      <c r="A1073" s="257"/>
      <c r="B1073" s="256"/>
    </row>
    <row r="1074" spans="1:2" x14ac:dyDescent="0.2">
      <c r="A1074" s="255" t="s">
        <v>710</v>
      </c>
      <c r="B1074" s="256">
        <v>9</v>
      </c>
    </row>
    <row r="1075" spans="1:2" x14ac:dyDescent="0.2">
      <c r="A1075" s="255" t="s">
        <v>711</v>
      </c>
      <c r="B1075" s="256">
        <v>11</v>
      </c>
    </row>
    <row r="1076" spans="1:2" x14ac:dyDescent="0.2">
      <c r="A1076" s="255" t="s">
        <v>712</v>
      </c>
      <c r="B1076" s="256">
        <v>12</v>
      </c>
    </row>
    <row r="1077" spans="1:2" x14ac:dyDescent="0.2">
      <c r="A1077" s="255" t="s">
        <v>713</v>
      </c>
      <c r="B1077" s="256">
        <v>18</v>
      </c>
    </row>
    <row r="1078" spans="1:2" x14ac:dyDescent="0.2">
      <c r="A1078" s="255" t="s">
        <v>714</v>
      </c>
      <c r="B1078" s="256">
        <v>22</v>
      </c>
    </row>
    <row r="1079" spans="1:2" x14ac:dyDescent="0.2">
      <c r="A1079" s="255" t="s">
        <v>715</v>
      </c>
      <c r="B1079" s="256">
        <v>30</v>
      </c>
    </row>
    <row r="1080" spans="1:2" x14ac:dyDescent="0.2">
      <c r="A1080" s="259"/>
      <c r="B1080" s="256"/>
    </row>
    <row r="1081" spans="1:2" x14ac:dyDescent="0.2">
      <c r="A1081" s="257" t="s">
        <v>716</v>
      </c>
      <c r="B1081" s="256">
        <v>10</v>
      </c>
    </row>
    <row r="1082" spans="1:2" x14ac:dyDescent="0.2">
      <c r="A1082" s="257" t="s">
        <v>717</v>
      </c>
      <c r="B1082" s="256">
        <v>10</v>
      </c>
    </row>
    <row r="1083" spans="1:2" x14ac:dyDescent="0.2">
      <c r="A1083" s="257" t="s">
        <v>718</v>
      </c>
      <c r="B1083" s="256">
        <v>11</v>
      </c>
    </row>
    <row r="1084" spans="1:2" x14ac:dyDescent="0.2">
      <c r="A1084" s="257" t="s">
        <v>719</v>
      </c>
      <c r="B1084" s="256">
        <v>17</v>
      </c>
    </row>
    <row r="1085" spans="1:2" x14ac:dyDescent="0.2">
      <c r="A1085" s="257" t="s">
        <v>720</v>
      </c>
      <c r="B1085" s="256">
        <v>20</v>
      </c>
    </row>
    <row r="1086" spans="1:2" x14ac:dyDescent="0.2">
      <c r="A1086" s="257" t="s">
        <v>721</v>
      </c>
      <c r="B1086" s="256">
        <v>23</v>
      </c>
    </row>
    <row r="1087" spans="1:2" x14ac:dyDescent="0.2">
      <c r="A1087" s="257"/>
      <c r="B1087" s="256"/>
    </row>
    <row r="1088" spans="1:2" x14ac:dyDescent="0.2">
      <c r="A1088" s="257" t="s">
        <v>62</v>
      </c>
      <c r="B1088" s="256">
        <v>384</v>
      </c>
    </row>
    <row r="1089" spans="1:2" x14ac:dyDescent="0.2">
      <c r="A1089" s="257" t="s">
        <v>2088</v>
      </c>
      <c r="B1089" s="256">
        <v>384</v>
      </c>
    </row>
    <row r="1090" spans="1:2" x14ac:dyDescent="0.2">
      <c r="A1090" s="257" t="s">
        <v>880</v>
      </c>
      <c r="B1090" s="256">
        <v>384</v>
      </c>
    </row>
    <row r="1091" spans="1:2" x14ac:dyDescent="0.2">
      <c r="A1091" s="257" t="s">
        <v>2089</v>
      </c>
      <c r="B1091" s="256">
        <v>384</v>
      </c>
    </row>
    <row r="1092" spans="1:2" x14ac:dyDescent="0.2">
      <c r="A1092" s="257" t="s">
        <v>2090</v>
      </c>
      <c r="B1092" s="256">
        <v>384</v>
      </c>
    </row>
    <row r="1093" spans="1:2" x14ac:dyDescent="0.2">
      <c r="A1093" s="257" t="s">
        <v>2091</v>
      </c>
      <c r="B1093" s="256">
        <v>384</v>
      </c>
    </row>
    <row r="1094" spans="1:2" x14ac:dyDescent="0.2">
      <c r="A1094" s="257" t="s">
        <v>67</v>
      </c>
      <c r="B1094" s="256">
        <v>410</v>
      </c>
    </row>
    <row r="1095" spans="1:2" x14ac:dyDescent="0.2">
      <c r="A1095" s="257" t="s">
        <v>2092</v>
      </c>
      <c r="B1095" s="256">
        <v>410</v>
      </c>
    </row>
    <row r="1096" spans="1:2" x14ac:dyDescent="0.2">
      <c r="A1096" s="257" t="s">
        <v>68</v>
      </c>
      <c r="B1096" s="256">
        <v>454</v>
      </c>
    </row>
    <row r="1097" spans="1:2" x14ac:dyDescent="0.2">
      <c r="A1097" s="257" t="s">
        <v>2093</v>
      </c>
      <c r="B1097" s="256">
        <v>454</v>
      </c>
    </row>
    <row r="1098" spans="1:2" x14ac:dyDescent="0.2">
      <c r="A1098" s="257" t="s">
        <v>741</v>
      </c>
      <c r="B1098" s="256">
        <v>539</v>
      </c>
    </row>
    <row r="1099" spans="1:2" x14ac:dyDescent="0.2">
      <c r="A1099" s="257" t="s">
        <v>742</v>
      </c>
      <c r="B1099" s="256">
        <v>652</v>
      </c>
    </row>
    <row r="1100" spans="1:2" x14ac:dyDescent="0.2">
      <c r="A1100" s="257" t="s">
        <v>172</v>
      </c>
      <c r="B1100" s="256">
        <v>1828</v>
      </c>
    </row>
    <row r="1101" spans="1:2" x14ac:dyDescent="0.2">
      <c r="A1101" s="257" t="s">
        <v>743</v>
      </c>
      <c r="B1101" s="256">
        <v>783</v>
      </c>
    </row>
    <row r="1102" spans="1:2" x14ac:dyDescent="0.2">
      <c r="A1102" s="257" t="s">
        <v>173</v>
      </c>
      <c r="B1102" s="256">
        <v>2306</v>
      </c>
    </row>
    <row r="1103" spans="1:2" x14ac:dyDescent="0.2">
      <c r="A1103" s="257" t="s">
        <v>65</v>
      </c>
      <c r="B1103" s="256">
        <v>966</v>
      </c>
    </row>
    <row r="1104" spans="1:2" x14ac:dyDescent="0.2">
      <c r="A1104" s="257" t="s">
        <v>174</v>
      </c>
      <c r="B1104" s="256">
        <v>3014</v>
      </c>
    </row>
    <row r="1105" spans="1:2" x14ac:dyDescent="0.2">
      <c r="A1105" s="257" t="s">
        <v>744</v>
      </c>
      <c r="B1105" s="256">
        <v>1151</v>
      </c>
    </row>
    <row r="1106" spans="1:2" x14ac:dyDescent="0.2">
      <c r="A1106" s="257" t="s">
        <v>175</v>
      </c>
      <c r="B1106" s="256">
        <v>4141</v>
      </c>
    </row>
    <row r="1107" spans="1:2" x14ac:dyDescent="0.2">
      <c r="A1107" s="257" t="s">
        <v>745</v>
      </c>
      <c r="B1107" s="256">
        <v>1306</v>
      </c>
    </row>
    <row r="1108" spans="1:2" x14ac:dyDescent="0.2">
      <c r="A1108" s="257" t="s">
        <v>746</v>
      </c>
      <c r="B1108" s="256">
        <v>1567</v>
      </c>
    </row>
    <row r="1109" spans="1:2" x14ac:dyDescent="0.2">
      <c r="A1109" s="257" t="s">
        <v>176</v>
      </c>
      <c r="B1109" s="256">
        <v>4420</v>
      </c>
    </row>
    <row r="1110" spans="1:2" x14ac:dyDescent="0.2">
      <c r="A1110" s="257" t="s">
        <v>747</v>
      </c>
      <c r="B1110" s="256">
        <v>2625</v>
      </c>
    </row>
    <row r="1111" spans="1:2" x14ac:dyDescent="0.2">
      <c r="A1111" s="257" t="s">
        <v>177</v>
      </c>
      <c r="B1111" s="256">
        <v>6891</v>
      </c>
    </row>
    <row r="1112" spans="1:2" x14ac:dyDescent="0.2">
      <c r="A1112" s="257" t="s">
        <v>748</v>
      </c>
      <c r="B1112" s="256">
        <v>3270</v>
      </c>
    </row>
    <row r="1113" spans="1:2" x14ac:dyDescent="0.2">
      <c r="A1113" s="257" t="s">
        <v>178</v>
      </c>
      <c r="B1113" s="256">
        <v>8879</v>
      </c>
    </row>
    <row r="1114" spans="1:2" x14ac:dyDescent="0.2">
      <c r="A1114" s="257"/>
      <c r="B1114" s="256"/>
    </row>
    <row r="1115" spans="1:2" x14ac:dyDescent="0.2">
      <c r="A1115" s="257" t="s">
        <v>878</v>
      </c>
      <c r="B1115" s="256">
        <v>363</v>
      </c>
    </row>
    <row r="1116" spans="1:2" x14ac:dyDescent="0.2">
      <c r="A1116" s="257" t="s">
        <v>63</v>
      </c>
      <c r="B1116" s="256">
        <v>363</v>
      </c>
    </row>
    <row r="1117" spans="1:2" x14ac:dyDescent="0.2">
      <c r="A1117" s="257" t="s">
        <v>749</v>
      </c>
      <c r="B1117" s="256">
        <v>363</v>
      </c>
    </row>
    <row r="1118" spans="1:2" x14ac:dyDescent="0.2">
      <c r="A1118" s="257" t="s">
        <v>64</v>
      </c>
      <c r="B1118" s="256">
        <v>363</v>
      </c>
    </row>
    <row r="1119" spans="1:2" x14ac:dyDescent="0.2">
      <c r="A1119" s="257" t="s">
        <v>750</v>
      </c>
      <c r="B1119" s="256">
        <v>363</v>
      </c>
    </row>
    <row r="1120" spans="1:2" x14ac:dyDescent="0.2">
      <c r="A1120" s="257" t="s">
        <v>751</v>
      </c>
      <c r="B1120" s="256">
        <v>390</v>
      </c>
    </row>
    <row r="1121" spans="1:2" x14ac:dyDescent="0.2">
      <c r="A1121" s="257" t="s">
        <v>752</v>
      </c>
      <c r="B1121" s="256">
        <v>404</v>
      </c>
    </row>
    <row r="1122" spans="1:2" x14ac:dyDescent="0.2">
      <c r="A1122" s="257" t="s">
        <v>753</v>
      </c>
      <c r="B1122" s="256">
        <v>457</v>
      </c>
    </row>
    <row r="1123" spans="1:2" x14ac:dyDescent="0.2">
      <c r="A1123" s="257" t="s">
        <v>754</v>
      </c>
      <c r="B1123" s="256">
        <v>523</v>
      </c>
    </row>
    <row r="1124" spans="1:2" x14ac:dyDescent="0.2">
      <c r="A1124" s="257" t="s">
        <v>755</v>
      </c>
      <c r="B1124" s="256">
        <v>649</v>
      </c>
    </row>
    <row r="1125" spans="1:2" x14ac:dyDescent="0.2">
      <c r="A1125" s="257" t="s">
        <v>756</v>
      </c>
      <c r="B1125" s="256">
        <v>782</v>
      </c>
    </row>
    <row r="1126" spans="1:2" x14ac:dyDescent="0.2">
      <c r="A1126" s="257" t="s">
        <v>757</v>
      </c>
      <c r="B1126" s="256">
        <v>1103</v>
      </c>
    </row>
    <row r="1127" spans="1:2" x14ac:dyDescent="0.2">
      <c r="A1127" s="257" t="s">
        <v>758</v>
      </c>
      <c r="B1127" s="256">
        <v>1033</v>
      </c>
    </row>
    <row r="1128" spans="1:2" x14ac:dyDescent="0.2">
      <c r="A1128" s="257" t="s">
        <v>759</v>
      </c>
      <c r="B1128" s="256">
        <v>1290</v>
      </c>
    </row>
    <row r="1129" spans="1:2" x14ac:dyDescent="0.2">
      <c r="A1129" s="257" t="s">
        <v>760</v>
      </c>
      <c r="B1129" s="256">
        <v>1558</v>
      </c>
    </row>
    <row r="1130" spans="1:2" x14ac:dyDescent="0.2">
      <c r="A1130" s="257" t="s">
        <v>2617</v>
      </c>
      <c r="B1130" s="256">
        <v>10089</v>
      </c>
    </row>
    <row r="1131" spans="1:2" x14ac:dyDescent="0.2">
      <c r="A1131" s="257" t="s">
        <v>2618</v>
      </c>
      <c r="B1131" s="256">
        <v>14891</v>
      </c>
    </row>
    <row r="1132" spans="1:2" x14ac:dyDescent="0.2">
      <c r="A1132" s="259"/>
      <c r="B1132" s="256"/>
    </row>
    <row r="1133" spans="1:2" x14ac:dyDescent="0.2">
      <c r="A1133" s="257" t="s">
        <v>874</v>
      </c>
      <c r="B1133" s="256">
        <v>299</v>
      </c>
    </row>
    <row r="1134" spans="1:2" x14ac:dyDescent="0.2">
      <c r="A1134" s="257" t="s">
        <v>2094</v>
      </c>
      <c r="B1134" s="256">
        <v>299</v>
      </c>
    </row>
    <row r="1135" spans="1:2" x14ac:dyDescent="0.2">
      <c r="A1135" s="257" t="s">
        <v>2095</v>
      </c>
      <c r="B1135" s="256">
        <v>299</v>
      </c>
    </row>
    <row r="1136" spans="1:2" x14ac:dyDescent="0.2">
      <c r="A1136" s="257" t="s">
        <v>2096</v>
      </c>
      <c r="B1136" s="256">
        <v>299</v>
      </c>
    </row>
    <row r="1137" spans="1:2" x14ac:dyDescent="0.2">
      <c r="A1137" s="257" t="s">
        <v>2097</v>
      </c>
      <c r="B1137" s="256">
        <v>299</v>
      </c>
    </row>
    <row r="1138" spans="1:2" x14ac:dyDescent="0.2">
      <c r="A1138" s="257" t="s">
        <v>137</v>
      </c>
      <c r="B1138" s="256">
        <v>317</v>
      </c>
    </row>
    <row r="1139" spans="1:2" x14ac:dyDescent="0.2">
      <c r="A1139" s="257" t="s">
        <v>138</v>
      </c>
      <c r="B1139" s="256">
        <v>328</v>
      </c>
    </row>
    <row r="1140" spans="1:2" x14ac:dyDescent="0.2">
      <c r="A1140" s="257" t="s">
        <v>139</v>
      </c>
      <c r="B1140" s="256">
        <v>372</v>
      </c>
    </row>
    <row r="1141" spans="1:2" x14ac:dyDescent="0.2">
      <c r="A1141" s="257" t="s">
        <v>140</v>
      </c>
      <c r="B1141" s="256">
        <v>426</v>
      </c>
    </row>
    <row r="1142" spans="1:2" x14ac:dyDescent="0.2">
      <c r="A1142" s="257" t="s">
        <v>141</v>
      </c>
      <c r="B1142" s="256">
        <v>526</v>
      </c>
    </row>
    <row r="1143" spans="1:2" x14ac:dyDescent="0.2">
      <c r="A1143" s="257" t="s">
        <v>142</v>
      </c>
      <c r="B1143" s="256">
        <v>637</v>
      </c>
    </row>
    <row r="1144" spans="1:2" x14ac:dyDescent="0.2">
      <c r="A1144" s="257" t="s">
        <v>144</v>
      </c>
      <c r="B1144" s="256">
        <v>842</v>
      </c>
    </row>
    <row r="1145" spans="1:2" x14ac:dyDescent="0.2">
      <c r="A1145" s="257" t="s">
        <v>143</v>
      </c>
      <c r="B1145" s="256">
        <v>1288</v>
      </c>
    </row>
    <row r="1146" spans="1:2" x14ac:dyDescent="0.2">
      <c r="A1146" s="257"/>
      <c r="B1146" s="256"/>
    </row>
    <row r="1147" spans="1:2" x14ac:dyDescent="0.2">
      <c r="A1147" s="257" t="s">
        <v>153</v>
      </c>
      <c r="B1147" s="256">
        <v>641</v>
      </c>
    </row>
    <row r="1148" spans="1:2" x14ac:dyDescent="0.2">
      <c r="A1148" s="257" t="s">
        <v>2098</v>
      </c>
      <c r="B1148" s="256">
        <v>641</v>
      </c>
    </row>
    <row r="1149" spans="1:2" x14ac:dyDescent="0.2">
      <c r="A1149" s="257" t="s">
        <v>881</v>
      </c>
      <c r="B1149" s="256">
        <v>641</v>
      </c>
    </row>
    <row r="1150" spans="1:2" x14ac:dyDescent="0.2">
      <c r="A1150" s="257" t="s">
        <v>2099</v>
      </c>
      <c r="B1150" s="256">
        <v>641</v>
      </c>
    </row>
    <row r="1151" spans="1:2" x14ac:dyDescent="0.2">
      <c r="A1151" s="257" t="s">
        <v>2100</v>
      </c>
      <c r="B1151" s="256">
        <v>641</v>
      </c>
    </row>
    <row r="1152" spans="1:2" x14ac:dyDescent="0.2">
      <c r="A1152" s="257" t="s">
        <v>2101</v>
      </c>
      <c r="B1152" s="256">
        <v>641</v>
      </c>
    </row>
    <row r="1153" spans="1:2" x14ac:dyDescent="0.2">
      <c r="A1153" s="257" t="s">
        <v>154</v>
      </c>
      <c r="B1153" s="256">
        <v>715</v>
      </c>
    </row>
    <row r="1154" spans="1:2" x14ac:dyDescent="0.2">
      <c r="A1154" s="257" t="s">
        <v>155</v>
      </c>
      <c r="B1154" s="256">
        <v>715</v>
      </c>
    </row>
    <row r="1155" spans="1:2" x14ac:dyDescent="0.2">
      <c r="A1155" s="257" t="s">
        <v>156</v>
      </c>
      <c r="B1155" s="256">
        <v>767</v>
      </c>
    </row>
    <row r="1156" spans="1:2" x14ac:dyDescent="0.2">
      <c r="A1156" s="257" t="s">
        <v>2102</v>
      </c>
      <c r="B1156" s="256">
        <v>767</v>
      </c>
    </row>
    <row r="1157" spans="1:2" x14ac:dyDescent="0.2">
      <c r="A1157" s="257" t="s">
        <v>157</v>
      </c>
      <c r="B1157" s="256">
        <v>822</v>
      </c>
    </row>
    <row r="1158" spans="1:2" x14ac:dyDescent="0.2">
      <c r="A1158" s="257" t="s">
        <v>2103</v>
      </c>
      <c r="B1158" s="256">
        <v>822</v>
      </c>
    </row>
    <row r="1159" spans="1:2" x14ac:dyDescent="0.2">
      <c r="A1159" s="257" t="s">
        <v>158</v>
      </c>
      <c r="B1159" s="256">
        <v>854</v>
      </c>
    </row>
    <row r="1160" spans="1:2" x14ac:dyDescent="0.2">
      <c r="A1160" s="257" t="s">
        <v>2104</v>
      </c>
      <c r="B1160" s="256">
        <v>854</v>
      </c>
    </row>
    <row r="1161" spans="1:2" x14ac:dyDescent="0.2">
      <c r="A1161" s="257" t="s">
        <v>159</v>
      </c>
      <c r="B1161" s="256">
        <v>883</v>
      </c>
    </row>
    <row r="1162" spans="1:2" x14ac:dyDescent="0.2">
      <c r="A1162" s="257" t="s">
        <v>2105</v>
      </c>
      <c r="B1162" s="256">
        <v>883</v>
      </c>
    </row>
    <row r="1163" spans="1:2" x14ac:dyDescent="0.2">
      <c r="A1163" s="257" t="s">
        <v>160</v>
      </c>
      <c r="B1163" s="256">
        <v>2996</v>
      </c>
    </row>
    <row r="1164" spans="1:2" x14ac:dyDescent="0.2">
      <c r="A1164" s="257" t="s">
        <v>161</v>
      </c>
      <c r="B1164" s="256">
        <v>4116</v>
      </c>
    </row>
    <row r="1165" spans="1:2" x14ac:dyDescent="0.2">
      <c r="A1165" s="257" t="s">
        <v>162</v>
      </c>
      <c r="B1165" s="256">
        <v>4394</v>
      </c>
    </row>
    <row r="1166" spans="1:2" x14ac:dyDescent="0.2">
      <c r="A1166" s="259"/>
      <c r="B1166" s="256"/>
    </row>
    <row r="1167" spans="1:2" x14ac:dyDescent="0.2">
      <c r="A1167" s="257" t="s">
        <v>879</v>
      </c>
      <c r="B1167" s="256">
        <v>339</v>
      </c>
    </row>
    <row r="1168" spans="1:2" x14ac:dyDescent="0.2">
      <c r="A1168" s="257" t="s">
        <v>2106</v>
      </c>
      <c r="B1168" s="256">
        <v>339</v>
      </c>
    </row>
    <row r="1169" spans="1:2" x14ac:dyDescent="0.2">
      <c r="A1169" s="257" t="s">
        <v>2107</v>
      </c>
      <c r="B1169" s="256">
        <v>339</v>
      </c>
    </row>
    <row r="1170" spans="1:2" x14ac:dyDescent="0.2">
      <c r="A1170" s="257" t="s">
        <v>2108</v>
      </c>
      <c r="B1170" s="256">
        <v>339</v>
      </c>
    </row>
    <row r="1171" spans="1:2" x14ac:dyDescent="0.2">
      <c r="A1171" s="257" t="s">
        <v>2109</v>
      </c>
      <c r="B1171" s="256">
        <v>339</v>
      </c>
    </row>
    <row r="1172" spans="1:2" x14ac:dyDescent="0.2">
      <c r="A1172" s="257" t="s">
        <v>761</v>
      </c>
      <c r="B1172" s="256">
        <v>361</v>
      </c>
    </row>
    <row r="1173" spans="1:2" x14ac:dyDescent="0.2">
      <c r="A1173" s="257" t="s">
        <v>762</v>
      </c>
      <c r="B1173" s="256">
        <v>373</v>
      </c>
    </row>
    <row r="1174" spans="1:2" x14ac:dyDescent="0.2">
      <c r="A1174" s="257" t="s">
        <v>763</v>
      </c>
      <c r="B1174" s="256">
        <v>416</v>
      </c>
    </row>
    <row r="1175" spans="1:2" x14ac:dyDescent="0.2">
      <c r="A1175" s="257" t="s">
        <v>764</v>
      </c>
      <c r="B1175" s="256">
        <v>438</v>
      </c>
    </row>
    <row r="1176" spans="1:2" x14ac:dyDescent="0.2">
      <c r="A1176" s="257" t="s">
        <v>765</v>
      </c>
      <c r="B1176" s="256">
        <v>481</v>
      </c>
    </row>
    <row r="1177" spans="1:2" x14ac:dyDescent="0.2">
      <c r="A1177" s="257" t="s">
        <v>766</v>
      </c>
      <c r="B1177" s="256">
        <v>724</v>
      </c>
    </row>
    <row r="1178" spans="1:2" x14ac:dyDescent="0.2">
      <c r="A1178" s="257" t="s">
        <v>767</v>
      </c>
      <c r="B1178" s="256">
        <v>1047</v>
      </c>
    </row>
    <row r="1179" spans="1:2" x14ac:dyDescent="0.2">
      <c r="A1179" s="257" t="s">
        <v>768</v>
      </c>
      <c r="B1179" s="256">
        <v>945</v>
      </c>
    </row>
    <row r="1180" spans="1:2" x14ac:dyDescent="0.2">
      <c r="A1180" s="257" t="s">
        <v>769</v>
      </c>
      <c r="B1180" s="256">
        <v>1202</v>
      </c>
    </row>
    <row r="1181" spans="1:2" x14ac:dyDescent="0.2">
      <c r="A1181" s="257" t="s">
        <v>770</v>
      </c>
      <c r="B1181" s="256">
        <v>1485</v>
      </c>
    </row>
    <row r="1182" spans="1:2" x14ac:dyDescent="0.2">
      <c r="A1182" s="257" t="s">
        <v>771</v>
      </c>
      <c r="B1182" s="256">
        <v>2638</v>
      </c>
    </row>
    <row r="1183" spans="1:2" x14ac:dyDescent="0.2">
      <c r="A1183" s="257" t="s">
        <v>772</v>
      </c>
      <c r="B1183" s="256">
        <v>3183</v>
      </c>
    </row>
    <row r="1184" spans="1:2" x14ac:dyDescent="0.2">
      <c r="A1184" s="257" t="s">
        <v>2619</v>
      </c>
      <c r="B1184" s="256">
        <v>12605</v>
      </c>
    </row>
    <row r="1185" spans="1:2" x14ac:dyDescent="0.2">
      <c r="A1185" s="257" t="s">
        <v>2620</v>
      </c>
      <c r="B1185" s="256">
        <v>18612</v>
      </c>
    </row>
    <row r="1186" spans="1:2" x14ac:dyDescent="0.2">
      <c r="A1186" s="257"/>
      <c r="B1186" s="256"/>
    </row>
    <row r="1187" spans="1:2" x14ac:dyDescent="0.2">
      <c r="A1187" s="257" t="s">
        <v>875</v>
      </c>
      <c r="B1187" s="256">
        <v>270</v>
      </c>
    </row>
    <row r="1188" spans="1:2" x14ac:dyDescent="0.2">
      <c r="A1188" s="257" t="s">
        <v>2110</v>
      </c>
      <c r="B1188" s="256">
        <v>270</v>
      </c>
    </row>
    <row r="1189" spans="1:2" x14ac:dyDescent="0.2">
      <c r="A1189" s="257" t="s">
        <v>2111</v>
      </c>
      <c r="B1189" s="256">
        <v>270</v>
      </c>
    </row>
    <row r="1190" spans="1:2" x14ac:dyDescent="0.2">
      <c r="A1190" s="257" t="s">
        <v>2112</v>
      </c>
      <c r="B1190" s="256">
        <v>270</v>
      </c>
    </row>
    <row r="1191" spans="1:2" x14ac:dyDescent="0.2">
      <c r="A1191" s="257" t="s">
        <v>2113</v>
      </c>
      <c r="B1191" s="256">
        <v>270</v>
      </c>
    </row>
    <row r="1192" spans="1:2" x14ac:dyDescent="0.2">
      <c r="A1192" s="257" t="s">
        <v>145</v>
      </c>
      <c r="B1192" s="256">
        <v>289</v>
      </c>
    </row>
    <row r="1193" spans="1:2" x14ac:dyDescent="0.2">
      <c r="A1193" s="257" t="s">
        <v>146</v>
      </c>
      <c r="B1193" s="256">
        <v>299</v>
      </c>
    </row>
    <row r="1194" spans="1:2" x14ac:dyDescent="0.2">
      <c r="A1194" s="257" t="s">
        <v>147</v>
      </c>
      <c r="B1194" s="256">
        <v>333</v>
      </c>
    </row>
    <row r="1195" spans="1:2" x14ac:dyDescent="0.2">
      <c r="A1195" s="257" t="s">
        <v>148</v>
      </c>
      <c r="B1195" s="256">
        <v>361</v>
      </c>
    </row>
    <row r="1196" spans="1:2" x14ac:dyDescent="0.2">
      <c r="A1196" s="257" t="s">
        <v>149</v>
      </c>
      <c r="B1196" s="256">
        <v>407</v>
      </c>
    </row>
    <row r="1197" spans="1:2" x14ac:dyDescent="0.2">
      <c r="A1197" s="257" t="s">
        <v>150</v>
      </c>
      <c r="B1197" s="256">
        <v>580</v>
      </c>
    </row>
    <row r="1198" spans="1:2" x14ac:dyDescent="0.2">
      <c r="A1198" s="257" t="s">
        <v>151</v>
      </c>
      <c r="B1198" s="256">
        <v>759</v>
      </c>
    </row>
    <row r="1199" spans="1:2" x14ac:dyDescent="0.2">
      <c r="A1199" s="257" t="s">
        <v>152</v>
      </c>
      <c r="B1199" s="256">
        <v>1189</v>
      </c>
    </row>
    <row r="1200" spans="1:2" x14ac:dyDescent="0.2">
      <c r="A1200" s="259"/>
      <c r="B1200" s="256"/>
    </row>
    <row r="1201" spans="1:2" x14ac:dyDescent="0.2">
      <c r="A1201" s="257" t="s">
        <v>2114</v>
      </c>
      <c r="B1201" s="256">
        <v>400</v>
      </c>
    </row>
    <row r="1202" spans="1:2" x14ac:dyDescent="0.2">
      <c r="A1202" s="257" t="s">
        <v>2115</v>
      </c>
      <c r="B1202" s="256">
        <v>447</v>
      </c>
    </row>
    <row r="1203" spans="1:2" x14ac:dyDescent="0.2">
      <c r="A1203" s="257" t="s">
        <v>2116</v>
      </c>
      <c r="B1203" s="256">
        <v>493</v>
      </c>
    </row>
    <row r="1204" spans="1:2" x14ac:dyDescent="0.2">
      <c r="A1204" s="257" t="s">
        <v>2117</v>
      </c>
      <c r="B1204" s="256">
        <v>551</v>
      </c>
    </row>
    <row r="1205" spans="1:2" x14ac:dyDescent="0.2">
      <c r="A1205" s="257" t="s">
        <v>2118</v>
      </c>
      <c r="B1205" s="256">
        <v>672</v>
      </c>
    </row>
    <row r="1206" spans="1:2" x14ac:dyDescent="0.2">
      <c r="A1206" s="257" t="s">
        <v>2119</v>
      </c>
      <c r="B1206" s="256">
        <v>812</v>
      </c>
    </row>
    <row r="1207" spans="1:2" x14ac:dyDescent="0.2">
      <c r="A1207" s="257" t="s">
        <v>2120</v>
      </c>
      <c r="B1207" s="256">
        <v>1184</v>
      </c>
    </row>
    <row r="1208" spans="1:2" x14ac:dyDescent="0.2">
      <c r="A1208" s="257" t="s">
        <v>2121</v>
      </c>
      <c r="B1208" s="256">
        <v>1340</v>
      </c>
    </row>
    <row r="1209" spans="1:2" x14ac:dyDescent="0.2">
      <c r="A1209" s="257" t="s">
        <v>2122</v>
      </c>
      <c r="B1209" s="256">
        <v>1590</v>
      </c>
    </row>
    <row r="1210" spans="1:2" x14ac:dyDescent="0.2">
      <c r="A1210" s="257" t="s">
        <v>2691</v>
      </c>
      <c r="B1210" s="256">
        <v>3410</v>
      </c>
    </row>
    <row r="1211" spans="1:2" x14ac:dyDescent="0.2">
      <c r="A1211" s="257" t="s">
        <v>2692</v>
      </c>
      <c r="B1211" s="256">
        <v>4974</v>
      </c>
    </row>
    <row r="1212" spans="1:2" x14ac:dyDescent="0.2">
      <c r="A1212" s="259"/>
      <c r="B1212" s="256"/>
    </row>
    <row r="1213" spans="1:2" x14ac:dyDescent="0.2">
      <c r="A1213" s="257" t="s">
        <v>163</v>
      </c>
      <c r="B1213" s="256">
        <v>1095</v>
      </c>
    </row>
    <row r="1214" spans="1:2" x14ac:dyDescent="0.2">
      <c r="A1214" s="257" t="s">
        <v>164</v>
      </c>
      <c r="B1214" s="256">
        <v>1182</v>
      </c>
    </row>
    <row r="1215" spans="1:2" x14ac:dyDescent="0.2">
      <c r="A1215" s="257" t="s">
        <v>165</v>
      </c>
      <c r="B1215" s="256">
        <v>1238</v>
      </c>
    </row>
    <row r="1216" spans="1:2" x14ac:dyDescent="0.2">
      <c r="A1216" s="257" t="s">
        <v>166</v>
      </c>
      <c r="B1216" s="256">
        <v>1284</v>
      </c>
    </row>
    <row r="1217" spans="1:2" x14ac:dyDescent="0.2">
      <c r="A1217" s="257" t="s">
        <v>167</v>
      </c>
      <c r="B1217" s="256">
        <v>1346</v>
      </c>
    </row>
    <row r="1218" spans="1:2" x14ac:dyDescent="0.2">
      <c r="A1218" s="257" t="s">
        <v>168</v>
      </c>
      <c r="B1218" s="256">
        <v>1469</v>
      </c>
    </row>
    <row r="1219" spans="1:2" x14ac:dyDescent="0.2">
      <c r="A1219" s="257" t="s">
        <v>169</v>
      </c>
      <c r="B1219" s="256">
        <v>1988</v>
      </c>
    </row>
    <row r="1220" spans="1:2" x14ac:dyDescent="0.2">
      <c r="A1220" s="257" t="s">
        <v>170</v>
      </c>
      <c r="B1220" s="256">
        <v>2436</v>
      </c>
    </row>
    <row r="1221" spans="1:2" x14ac:dyDescent="0.2">
      <c r="A1221" s="257" t="s">
        <v>171</v>
      </c>
      <c r="B1221" s="256">
        <v>3329</v>
      </c>
    </row>
    <row r="1222" spans="1:2" x14ac:dyDescent="0.2">
      <c r="A1222" s="257"/>
      <c r="B1222" s="256"/>
    </row>
    <row r="1223" spans="1:2" x14ac:dyDescent="0.2">
      <c r="A1223" s="257" t="s">
        <v>722</v>
      </c>
      <c r="B1223" s="256">
        <v>31</v>
      </c>
    </row>
    <row r="1224" spans="1:2" x14ac:dyDescent="0.2">
      <c r="A1224" s="257" t="s">
        <v>723</v>
      </c>
      <c r="B1224" s="256">
        <v>33</v>
      </c>
    </row>
    <row r="1225" spans="1:2" x14ac:dyDescent="0.2">
      <c r="A1225" s="257" t="s">
        <v>724</v>
      </c>
      <c r="B1225" s="256">
        <v>34</v>
      </c>
    </row>
    <row r="1226" spans="1:2" x14ac:dyDescent="0.2">
      <c r="A1226" s="257" t="s">
        <v>725</v>
      </c>
      <c r="B1226" s="256">
        <v>46</v>
      </c>
    </row>
    <row r="1227" spans="1:2" x14ac:dyDescent="0.2">
      <c r="A1227" s="257" t="s">
        <v>726</v>
      </c>
      <c r="B1227" s="256">
        <v>50</v>
      </c>
    </row>
    <row r="1228" spans="1:2" x14ac:dyDescent="0.2">
      <c r="A1228" s="257" t="s">
        <v>727</v>
      </c>
      <c r="B1228" s="256">
        <v>59</v>
      </c>
    </row>
    <row r="1229" spans="1:2" x14ac:dyDescent="0.2">
      <c r="A1229" s="257" t="s">
        <v>728</v>
      </c>
      <c r="B1229" s="256">
        <v>67</v>
      </c>
    </row>
    <row r="1230" spans="1:2" x14ac:dyDescent="0.2">
      <c r="A1230" s="257" t="s">
        <v>729</v>
      </c>
      <c r="B1230" s="256">
        <v>101</v>
      </c>
    </row>
    <row r="1231" spans="1:2" x14ac:dyDescent="0.2">
      <c r="A1231" s="257" t="s">
        <v>730</v>
      </c>
      <c r="B1231" s="256">
        <v>120</v>
      </c>
    </row>
    <row r="1232" spans="1:2" x14ac:dyDescent="0.2">
      <c r="A1232" s="257" t="s">
        <v>776</v>
      </c>
      <c r="B1232" s="256">
        <v>156</v>
      </c>
    </row>
    <row r="1233" spans="1:2" x14ac:dyDescent="0.2">
      <c r="A1233" s="257" t="s">
        <v>777</v>
      </c>
      <c r="B1233" s="256">
        <v>196</v>
      </c>
    </row>
    <row r="1234" spans="1:2" x14ac:dyDescent="0.2">
      <c r="A1234" s="257"/>
      <c r="B1234" s="256"/>
    </row>
    <row r="1235" spans="1:2" x14ac:dyDescent="0.2">
      <c r="A1235" s="257" t="s">
        <v>2123</v>
      </c>
      <c r="B1235" s="256">
        <v>277</v>
      </c>
    </row>
    <row r="1236" spans="1:2" x14ac:dyDescent="0.2">
      <c r="A1236" s="257" t="s">
        <v>2124</v>
      </c>
      <c r="B1236" s="256">
        <v>299</v>
      </c>
    </row>
    <row r="1237" spans="1:2" x14ac:dyDescent="0.2">
      <c r="A1237" s="257" t="s">
        <v>2125</v>
      </c>
      <c r="B1237" s="256">
        <v>400</v>
      </c>
    </row>
    <row r="1238" spans="1:2" x14ac:dyDescent="0.2">
      <c r="A1238" s="257" t="s">
        <v>2126</v>
      </c>
      <c r="B1238" s="256">
        <v>452</v>
      </c>
    </row>
    <row r="1239" spans="1:2" x14ac:dyDescent="0.2">
      <c r="A1239" s="257" t="s">
        <v>2127</v>
      </c>
      <c r="B1239" s="256">
        <v>555</v>
      </c>
    </row>
    <row r="1240" spans="1:2" x14ac:dyDescent="0.2">
      <c r="A1240" s="257" t="s">
        <v>2128</v>
      </c>
      <c r="B1240" s="256">
        <v>670</v>
      </c>
    </row>
    <row r="1241" spans="1:2" x14ac:dyDescent="0.2">
      <c r="A1241" s="257"/>
      <c r="B1241" s="256"/>
    </row>
    <row r="1242" spans="1:2" x14ac:dyDescent="0.2">
      <c r="A1242" s="257" t="s">
        <v>2693</v>
      </c>
      <c r="B1242" s="256">
        <v>277</v>
      </c>
    </row>
    <row r="1243" spans="1:2" x14ac:dyDescent="0.2">
      <c r="A1243" s="257" t="s">
        <v>2694</v>
      </c>
      <c r="B1243" s="256">
        <v>277</v>
      </c>
    </row>
    <row r="1244" spans="1:2" x14ac:dyDescent="0.2">
      <c r="A1244" s="257" t="s">
        <v>2695</v>
      </c>
      <c r="B1244" s="256">
        <v>299</v>
      </c>
    </row>
    <row r="1245" spans="1:2" x14ac:dyDescent="0.2">
      <c r="A1245" s="257" t="s">
        <v>2696</v>
      </c>
      <c r="B1245" s="256">
        <v>400</v>
      </c>
    </row>
    <row r="1246" spans="1:2" x14ac:dyDescent="0.2">
      <c r="A1246" s="257" t="s">
        <v>2697</v>
      </c>
      <c r="B1246" s="256">
        <v>452</v>
      </c>
    </row>
    <row r="1247" spans="1:2" x14ac:dyDescent="0.2">
      <c r="A1247" s="257" t="s">
        <v>2698</v>
      </c>
      <c r="B1247" s="256">
        <v>555</v>
      </c>
    </row>
    <row r="1248" spans="1:2" x14ac:dyDescent="0.2">
      <c r="A1248" s="257" t="s">
        <v>2699</v>
      </c>
      <c r="B1248" s="256">
        <v>670</v>
      </c>
    </row>
    <row r="1249" spans="1:2" x14ac:dyDescent="0.2">
      <c r="A1249" s="257"/>
      <c r="B1249" s="256"/>
    </row>
    <row r="1250" spans="1:2" x14ac:dyDescent="0.2">
      <c r="A1250" s="257" t="s">
        <v>2129</v>
      </c>
      <c r="B1250" s="256">
        <v>348</v>
      </c>
    </row>
    <row r="1251" spans="1:2" x14ac:dyDescent="0.2">
      <c r="A1251" s="257" t="s">
        <v>2130</v>
      </c>
      <c r="B1251" s="256">
        <v>436</v>
      </c>
    </row>
    <row r="1252" spans="1:2" x14ac:dyDescent="0.2">
      <c r="A1252" s="257" t="s">
        <v>2131</v>
      </c>
      <c r="B1252" s="256">
        <v>508</v>
      </c>
    </row>
    <row r="1253" spans="1:2" x14ac:dyDescent="0.2">
      <c r="A1253" s="257" t="s">
        <v>2132</v>
      </c>
      <c r="B1253" s="256">
        <v>616</v>
      </c>
    </row>
    <row r="1254" spans="1:2" x14ac:dyDescent="0.2">
      <c r="A1254" s="257" t="s">
        <v>2133</v>
      </c>
      <c r="B1254" s="256">
        <v>768</v>
      </c>
    </row>
    <row r="1255" spans="1:2" x14ac:dyDescent="0.2">
      <c r="A1255" s="257"/>
      <c r="B1255" s="256"/>
    </row>
    <row r="1256" spans="1:2" x14ac:dyDescent="0.2">
      <c r="A1256" s="260" t="s">
        <v>2700</v>
      </c>
      <c r="B1256" s="256">
        <v>303</v>
      </c>
    </row>
    <row r="1257" spans="1:2" x14ac:dyDescent="0.2">
      <c r="A1257" s="260" t="s">
        <v>2701</v>
      </c>
      <c r="B1257" s="256">
        <v>303</v>
      </c>
    </row>
    <row r="1258" spans="1:2" x14ac:dyDescent="0.2">
      <c r="A1258" s="257" t="s">
        <v>2702</v>
      </c>
      <c r="B1258" s="256">
        <v>348</v>
      </c>
    </row>
    <row r="1259" spans="1:2" x14ac:dyDescent="0.2">
      <c r="A1259" s="257" t="s">
        <v>2703</v>
      </c>
      <c r="B1259" s="256">
        <v>436</v>
      </c>
    </row>
    <row r="1260" spans="1:2" x14ac:dyDescent="0.2">
      <c r="A1260" s="260" t="s">
        <v>2704</v>
      </c>
      <c r="B1260" s="256">
        <v>508</v>
      </c>
    </row>
    <row r="1261" spans="1:2" x14ac:dyDescent="0.2">
      <c r="A1261" s="260" t="s">
        <v>2705</v>
      </c>
      <c r="B1261" s="256">
        <v>616</v>
      </c>
    </row>
    <row r="1262" spans="1:2" x14ac:dyDescent="0.2">
      <c r="A1262" s="257" t="s">
        <v>2706</v>
      </c>
      <c r="B1262" s="256">
        <v>768</v>
      </c>
    </row>
    <row r="1263" spans="1:2" x14ac:dyDescent="0.2">
      <c r="A1263" s="260"/>
      <c r="B1263" s="256"/>
    </row>
    <row r="1264" spans="1:2" x14ac:dyDescent="0.2">
      <c r="A1264" s="260" t="s">
        <v>2621</v>
      </c>
      <c r="B1264" s="256">
        <v>4226</v>
      </c>
    </row>
    <row r="1265" spans="1:2" x14ac:dyDescent="0.2">
      <c r="A1265" s="260" t="s">
        <v>2622</v>
      </c>
      <c r="B1265" s="256">
        <v>5457</v>
      </c>
    </row>
    <row r="1266" spans="1:2" x14ac:dyDescent="0.2">
      <c r="A1266" s="260"/>
      <c r="B1266" s="256"/>
    </row>
    <row r="1267" spans="1:2" x14ac:dyDescent="0.2">
      <c r="A1267" s="257" t="s">
        <v>85</v>
      </c>
      <c r="B1267" s="256">
        <v>296</v>
      </c>
    </row>
    <row r="1268" spans="1:2" x14ac:dyDescent="0.2">
      <c r="A1268" s="257" t="s">
        <v>2134</v>
      </c>
      <c r="B1268" s="256">
        <v>422</v>
      </c>
    </row>
    <row r="1269" spans="1:2" x14ac:dyDescent="0.2">
      <c r="A1269" s="257" t="s">
        <v>86</v>
      </c>
      <c r="B1269" s="256">
        <v>296</v>
      </c>
    </row>
    <row r="1270" spans="1:2" x14ac:dyDescent="0.2">
      <c r="A1270" s="257" t="s">
        <v>88</v>
      </c>
      <c r="B1270" s="256">
        <v>313</v>
      </c>
    </row>
    <row r="1271" spans="1:2" x14ac:dyDescent="0.2">
      <c r="A1271" s="257" t="s">
        <v>90</v>
      </c>
      <c r="B1271" s="256">
        <v>313</v>
      </c>
    </row>
    <row r="1272" spans="1:2" x14ac:dyDescent="0.2">
      <c r="A1272" s="257" t="s">
        <v>92</v>
      </c>
      <c r="B1272" s="256">
        <v>332</v>
      </c>
    </row>
    <row r="1273" spans="1:2" x14ac:dyDescent="0.2">
      <c r="A1273" s="257" t="s">
        <v>93</v>
      </c>
      <c r="B1273" s="256">
        <v>332</v>
      </c>
    </row>
    <row r="1274" spans="1:2" x14ac:dyDescent="0.2">
      <c r="A1274" s="257" t="s">
        <v>378</v>
      </c>
      <c r="B1274" s="256">
        <v>380</v>
      </c>
    </row>
    <row r="1275" spans="1:2" x14ac:dyDescent="0.2">
      <c r="A1275" s="257" t="s">
        <v>2135</v>
      </c>
      <c r="B1275" s="256">
        <v>511</v>
      </c>
    </row>
    <row r="1276" spans="1:2" x14ac:dyDescent="0.2">
      <c r="A1276" s="257" t="s">
        <v>674</v>
      </c>
      <c r="B1276" s="256">
        <v>406</v>
      </c>
    </row>
    <row r="1277" spans="1:2" x14ac:dyDescent="0.2">
      <c r="A1277" s="257" t="s">
        <v>671</v>
      </c>
      <c r="B1277" s="256">
        <v>393</v>
      </c>
    </row>
    <row r="1278" spans="1:2" x14ac:dyDescent="0.2">
      <c r="A1278" s="257" t="s">
        <v>507</v>
      </c>
      <c r="B1278" s="256">
        <v>501</v>
      </c>
    </row>
    <row r="1279" spans="1:2" x14ac:dyDescent="0.2">
      <c r="A1279" s="257" t="s">
        <v>670</v>
      </c>
      <c r="B1279" s="256">
        <v>393</v>
      </c>
    </row>
    <row r="1280" spans="1:2" x14ac:dyDescent="0.2">
      <c r="A1280" s="257" t="s">
        <v>508</v>
      </c>
      <c r="B1280" s="256">
        <v>501</v>
      </c>
    </row>
    <row r="1281" spans="1:2" x14ac:dyDescent="0.2">
      <c r="A1281" s="257" t="s">
        <v>672</v>
      </c>
      <c r="B1281" s="256">
        <v>415</v>
      </c>
    </row>
    <row r="1282" spans="1:2" x14ac:dyDescent="0.2">
      <c r="A1282" s="257" t="s">
        <v>673</v>
      </c>
      <c r="B1282" s="256">
        <v>415</v>
      </c>
    </row>
    <row r="1283" spans="1:2" x14ac:dyDescent="0.2">
      <c r="A1283" s="257" t="s">
        <v>682</v>
      </c>
      <c r="B1283" s="256">
        <v>441</v>
      </c>
    </row>
    <row r="1284" spans="1:2" x14ac:dyDescent="0.2">
      <c r="A1284" s="257" t="s">
        <v>509</v>
      </c>
      <c r="B1284" s="256">
        <v>548</v>
      </c>
    </row>
    <row r="1285" spans="1:2" x14ac:dyDescent="0.2">
      <c r="A1285" s="257" t="s">
        <v>663</v>
      </c>
      <c r="B1285" s="256">
        <v>419</v>
      </c>
    </row>
    <row r="1286" spans="1:2" x14ac:dyDescent="0.2">
      <c r="A1286" s="257" t="s">
        <v>2136</v>
      </c>
      <c r="B1286" s="256">
        <v>539</v>
      </c>
    </row>
    <row r="1287" spans="1:2" x14ac:dyDescent="0.2">
      <c r="A1287" s="257" t="s">
        <v>2137</v>
      </c>
      <c r="B1287" s="256">
        <v>529</v>
      </c>
    </row>
    <row r="1288" spans="1:2" x14ac:dyDescent="0.2">
      <c r="A1288" s="257" t="s">
        <v>680</v>
      </c>
      <c r="B1288" s="256">
        <v>445</v>
      </c>
    </row>
    <row r="1289" spans="1:2" x14ac:dyDescent="0.2">
      <c r="A1289" s="257" t="s">
        <v>678</v>
      </c>
      <c r="B1289" s="256">
        <v>445</v>
      </c>
    </row>
    <row r="1290" spans="1:2" x14ac:dyDescent="0.2">
      <c r="A1290" s="257" t="s">
        <v>683</v>
      </c>
      <c r="B1290" s="256">
        <v>471</v>
      </c>
    </row>
    <row r="1291" spans="1:2" x14ac:dyDescent="0.2">
      <c r="A1291" s="257" t="s">
        <v>510</v>
      </c>
      <c r="B1291" s="256">
        <v>579</v>
      </c>
    </row>
    <row r="1292" spans="1:2" x14ac:dyDescent="0.2">
      <c r="A1292" s="257" t="s">
        <v>2138</v>
      </c>
      <c r="B1292" s="256">
        <v>734</v>
      </c>
    </row>
    <row r="1293" spans="1:2" x14ac:dyDescent="0.2">
      <c r="A1293" s="257" t="s">
        <v>2139</v>
      </c>
      <c r="B1293" s="256">
        <v>492</v>
      </c>
    </row>
    <row r="1294" spans="1:2" x14ac:dyDescent="0.2">
      <c r="A1294" s="257" t="s">
        <v>665</v>
      </c>
      <c r="B1294" s="256">
        <v>620</v>
      </c>
    </row>
    <row r="1295" spans="1:2" x14ac:dyDescent="0.2">
      <c r="A1295" s="257" t="s">
        <v>511</v>
      </c>
      <c r="B1295" s="256">
        <v>748</v>
      </c>
    </row>
    <row r="1296" spans="1:2" x14ac:dyDescent="0.2">
      <c r="A1296" s="257" t="s">
        <v>95</v>
      </c>
      <c r="B1296" s="256">
        <v>636</v>
      </c>
    </row>
    <row r="1297" spans="1:2" x14ac:dyDescent="0.2">
      <c r="A1297" s="257" t="s">
        <v>512</v>
      </c>
      <c r="B1297" s="256">
        <v>748</v>
      </c>
    </row>
    <row r="1298" spans="1:2" x14ac:dyDescent="0.2">
      <c r="A1298" s="257" t="s">
        <v>98</v>
      </c>
      <c r="B1298" s="256">
        <v>665</v>
      </c>
    </row>
    <row r="1299" spans="1:2" x14ac:dyDescent="0.2">
      <c r="A1299" s="257" t="s">
        <v>97</v>
      </c>
      <c r="B1299" s="256">
        <v>665</v>
      </c>
    </row>
    <row r="1300" spans="1:2" x14ac:dyDescent="0.2">
      <c r="A1300" s="257" t="s">
        <v>690</v>
      </c>
      <c r="B1300" s="256">
        <v>709</v>
      </c>
    </row>
    <row r="1301" spans="1:2" x14ac:dyDescent="0.2">
      <c r="A1301" s="257" t="s">
        <v>513</v>
      </c>
      <c r="B1301" s="256">
        <v>814</v>
      </c>
    </row>
    <row r="1302" spans="1:2" x14ac:dyDescent="0.2">
      <c r="A1302" s="257" t="s">
        <v>100</v>
      </c>
      <c r="B1302" s="256">
        <v>714</v>
      </c>
    </row>
    <row r="1303" spans="1:2" x14ac:dyDescent="0.2">
      <c r="A1303" s="257" t="s">
        <v>99</v>
      </c>
      <c r="B1303" s="256">
        <v>714</v>
      </c>
    </row>
    <row r="1304" spans="1:2" x14ac:dyDescent="0.2">
      <c r="A1304" s="257" t="s">
        <v>691</v>
      </c>
      <c r="B1304" s="256">
        <v>760</v>
      </c>
    </row>
    <row r="1305" spans="1:2" x14ac:dyDescent="0.2">
      <c r="A1305" s="257" t="s">
        <v>514</v>
      </c>
      <c r="B1305" s="256">
        <v>866</v>
      </c>
    </row>
    <row r="1306" spans="1:2" x14ac:dyDescent="0.2">
      <c r="A1306" s="257" t="s">
        <v>2140</v>
      </c>
      <c r="B1306" s="256">
        <v>1038</v>
      </c>
    </row>
    <row r="1307" spans="1:2" x14ac:dyDescent="0.2">
      <c r="A1307" s="257" t="s">
        <v>515</v>
      </c>
      <c r="B1307" s="256">
        <v>643</v>
      </c>
    </row>
    <row r="1308" spans="1:2" x14ac:dyDescent="0.2">
      <c r="A1308" s="257" t="s">
        <v>2707</v>
      </c>
      <c r="B1308" s="256">
        <v>681</v>
      </c>
    </row>
    <row r="1309" spans="1:2" x14ac:dyDescent="0.2">
      <c r="A1309" s="257" t="s">
        <v>102</v>
      </c>
      <c r="B1309" s="256">
        <v>521</v>
      </c>
    </row>
    <row r="1310" spans="1:2" x14ac:dyDescent="0.2">
      <c r="A1310" s="257" t="s">
        <v>516</v>
      </c>
      <c r="B1310" s="256">
        <v>643</v>
      </c>
    </row>
    <row r="1311" spans="1:2" x14ac:dyDescent="0.2">
      <c r="A1311" s="257" t="s">
        <v>104</v>
      </c>
      <c r="B1311" s="256">
        <v>521</v>
      </c>
    </row>
    <row r="1312" spans="1:2" x14ac:dyDescent="0.2">
      <c r="A1312" s="257" t="s">
        <v>2708</v>
      </c>
      <c r="B1312" s="256">
        <v>639</v>
      </c>
    </row>
    <row r="1313" spans="1:2" x14ac:dyDescent="0.2">
      <c r="A1313" s="257" t="s">
        <v>108</v>
      </c>
      <c r="B1313" s="256">
        <v>557</v>
      </c>
    </row>
    <row r="1314" spans="1:2" x14ac:dyDescent="0.2">
      <c r="A1314" s="257" t="s">
        <v>106</v>
      </c>
      <c r="B1314" s="256">
        <v>557</v>
      </c>
    </row>
    <row r="1315" spans="1:2" x14ac:dyDescent="0.2">
      <c r="A1315" s="257" t="s">
        <v>694</v>
      </c>
      <c r="B1315" s="256">
        <v>590</v>
      </c>
    </row>
    <row r="1316" spans="1:2" x14ac:dyDescent="0.2">
      <c r="A1316" s="257" t="s">
        <v>517</v>
      </c>
      <c r="B1316" s="256">
        <v>697</v>
      </c>
    </row>
    <row r="1317" spans="1:2" x14ac:dyDescent="0.2">
      <c r="A1317" s="257" t="s">
        <v>695</v>
      </c>
      <c r="B1317" s="256">
        <v>634</v>
      </c>
    </row>
    <row r="1318" spans="1:2" x14ac:dyDescent="0.2">
      <c r="A1318" s="257" t="s">
        <v>518</v>
      </c>
      <c r="B1318" s="256">
        <v>739</v>
      </c>
    </row>
    <row r="1319" spans="1:2" x14ac:dyDescent="0.2">
      <c r="A1319" s="257" t="s">
        <v>293</v>
      </c>
      <c r="B1319" s="256">
        <v>596</v>
      </c>
    </row>
    <row r="1320" spans="1:2" x14ac:dyDescent="0.2">
      <c r="A1320" s="257" t="s">
        <v>110</v>
      </c>
      <c r="B1320" s="256">
        <v>596</v>
      </c>
    </row>
    <row r="1321" spans="1:2" x14ac:dyDescent="0.2">
      <c r="A1321" s="257" t="s">
        <v>2141</v>
      </c>
      <c r="B1321" s="256">
        <v>995</v>
      </c>
    </row>
    <row r="1322" spans="1:2" x14ac:dyDescent="0.2">
      <c r="A1322" s="257" t="s">
        <v>2142</v>
      </c>
      <c r="B1322" s="256">
        <v>1087</v>
      </c>
    </row>
    <row r="1323" spans="1:2" x14ac:dyDescent="0.2">
      <c r="A1323" s="257"/>
      <c r="B1323" s="256"/>
    </row>
    <row r="1324" spans="1:2" x14ac:dyDescent="0.2">
      <c r="A1324" s="257" t="s">
        <v>374</v>
      </c>
      <c r="B1324" s="256">
        <v>1243</v>
      </c>
    </row>
    <row r="1325" spans="1:2" x14ac:dyDescent="0.2">
      <c r="A1325" s="257" t="s">
        <v>2143</v>
      </c>
      <c r="B1325" s="256">
        <v>1502</v>
      </c>
    </row>
    <row r="1326" spans="1:2" x14ac:dyDescent="0.2">
      <c r="A1326" s="257" t="s">
        <v>295</v>
      </c>
      <c r="B1326" s="256">
        <v>1246</v>
      </c>
    </row>
    <row r="1327" spans="1:2" x14ac:dyDescent="0.2">
      <c r="A1327" s="257" t="s">
        <v>2144</v>
      </c>
      <c r="B1327" s="256">
        <v>1502</v>
      </c>
    </row>
    <row r="1328" spans="1:2" x14ac:dyDescent="0.2">
      <c r="A1328" s="257" t="s">
        <v>298</v>
      </c>
      <c r="B1328" s="256">
        <v>1305</v>
      </c>
    </row>
    <row r="1329" spans="1:2" x14ac:dyDescent="0.2">
      <c r="A1329" s="257" t="s">
        <v>297</v>
      </c>
      <c r="B1329" s="256">
        <v>1305</v>
      </c>
    </row>
    <row r="1330" spans="1:2" x14ac:dyDescent="0.2">
      <c r="A1330" s="257" t="s">
        <v>501</v>
      </c>
      <c r="B1330" s="256">
        <v>1392</v>
      </c>
    </row>
    <row r="1331" spans="1:2" x14ac:dyDescent="0.2">
      <c r="A1331" s="257" t="s">
        <v>2145</v>
      </c>
      <c r="B1331" s="256">
        <v>1724</v>
      </c>
    </row>
    <row r="1332" spans="1:2" x14ac:dyDescent="0.2">
      <c r="A1332" s="257" t="s">
        <v>2146</v>
      </c>
      <c r="B1332" s="256">
        <v>1740</v>
      </c>
    </row>
    <row r="1333" spans="1:2" x14ac:dyDescent="0.2">
      <c r="A1333" s="257" t="s">
        <v>300</v>
      </c>
      <c r="B1333" s="256">
        <v>790</v>
      </c>
    </row>
    <row r="1334" spans="1:2" x14ac:dyDescent="0.2">
      <c r="A1334" s="257" t="s">
        <v>896</v>
      </c>
      <c r="B1334" s="256">
        <v>1062</v>
      </c>
    </row>
    <row r="1335" spans="1:2" x14ac:dyDescent="0.2">
      <c r="A1335" s="257" t="s">
        <v>302</v>
      </c>
      <c r="B1335" s="256">
        <v>790</v>
      </c>
    </row>
    <row r="1336" spans="1:2" x14ac:dyDescent="0.2">
      <c r="A1336" s="257" t="s">
        <v>2147</v>
      </c>
      <c r="B1336" s="256">
        <v>1062</v>
      </c>
    </row>
    <row r="1337" spans="1:2" x14ac:dyDescent="0.2">
      <c r="A1337" s="257" t="s">
        <v>306</v>
      </c>
      <c r="B1337" s="256">
        <v>840</v>
      </c>
    </row>
    <row r="1338" spans="1:2" x14ac:dyDescent="0.2">
      <c r="A1338" s="257" t="s">
        <v>304</v>
      </c>
      <c r="B1338" s="256">
        <v>840</v>
      </c>
    </row>
    <row r="1339" spans="1:2" x14ac:dyDescent="0.2">
      <c r="A1339" s="257" t="s">
        <v>505</v>
      </c>
      <c r="B1339" s="256">
        <v>915</v>
      </c>
    </row>
    <row r="1340" spans="1:2" x14ac:dyDescent="0.2">
      <c r="A1340" s="257" t="s">
        <v>898</v>
      </c>
      <c r="B1340" s="256">
        <v>1162</v>
      </c>
    </row>
    <row r="1341" spans="1:2" x14ac:dyDescent="0.2">
      <c r="A1341" s="257" t="s">
        <v>2709</v>
      </c>
      <c r="B1341" s="256">
        <v>965</v>
      </c>
    </row>
    <row r="1342" spans="1:2" x14ac:dyDescent="0.2">
      <c r="A1342" s="257" t="s">
        <v>309</v>
      </c>
      <c r="B1342" s="256">
        <v>897</v>
      </c>
    </row>
    <row r="1343" spans="1:2" x14ac:dyDescent="0.2">
      <c r="A1343" s="257" t="s">
        <v>308</v>
      </c>
      <c r="B1343" s="256">
        <v>897</v>
      </c>
    </row>
    <row r="1344" spans="1:2" x14ac:dyDescent="0.2">
      <c r="A1344" s="257" t="s">
        <v>504</v>
      </c>
      <c r="B1344" s="256">
        <v>971</v>
      </c>
    </row>
    <row r="1345" spans="1:2" x14ac:dyDescent="0.2">
      <c r="A1345" s="257" t="s">
        <v>2148</v>
      </c>
      <c r="B1345" s="256">
        <v>1226</v>
      </c>
    </row>
    <row r="1346" spans="1:2" x14ac:dyDescent="0.2">
      <c r="A1346" s="257" t="s">
        <v>313</v>
      </c>
      <c r="B1346" s="256">
        <v>1088</v>
      </c>
    </row>
    <row r="1347" spans="1:2" x14ac:dyDescent="0.2">
      <c r="A1347" s="257" t="s">
        <v>311</v>
      </c>
      <c r="B1347" s="256">
        <v>1088</v>
      </c>
    </row>
    <row r="1348" spans="1:2" x14ac:dyDescent="0.2">
      <c r="A1348" s="257" t="s">
        <v>506</v>
      </c>
      <c r="B1348" s="256">
        <v>1183</v>
      </c>
    </row>
    <row r="1349" spans="1:2" x14ac:dyDescent="0.2">
      <c r="A1349" s="257" t="s">
        <v>899</v>
      </c>
      <c r="B1349" s="256">
        <v>1437</v>
      </c>
    </row>
    <row r="1350" spans="1:2" x14ac:dyDescent="0.2">
      <c r="A1350" s="254"/>
      <c r="B1350" s="256"/>
    </row>
    <row r="1351" spans="1:2" x14ac:dyDescent="0.2">
      <c r="A1351" s="261" t="s">
        <v>2149</v>
      </c>
      <c r="B1351" s="256">
        <v>47</v>
      </c>
    </row>
    <row r="1352" spans="1:2" x14ac:dyDescent="0.2">
      <c r="A1352" s="261" t="s">
        <v>2150</v>
      </c>
      <c r="B1352" s="256">
        <v>43</v>
      </c>
    </row>
    <row r="1353" spans="1:2" x14ac:dyDescent="0.2">
      <c r="A1353" s="261" t="s">
        <v>2151</v>
      </c>
      <c r="B1353" s="256">
        <v>15</v>
      </c>
    </row>
    <row r="1354" spans="1:2" x14ac:dyDescent="0.2">
      <c r="A1354" s="261"/>
      <c r="B1354" s="256"/>
    </row>
    <row r="1355" spans="1:2" x14ac:dyDescent="0.2">
      <c r="A1355" s="261" t="s">
        <v>2152</v>
      </c>
      <c r="B1355" s="256">
        <v>231</v>
      </c>
    </row>
    <row r="1356" spans="1:2" x14ac:dyDescent="0.2">
      <c r="A1356" s="261" t="s">
        <v>2153</v>
      </c>
      <c r="B1356" s="256">
        <v>314</v>
      </c>
    </row>
    <row r="1357" spans="1:2" x14ac:dyDescent="0.2">
      <c r="A1357" s="261" t="s">
        <v>2154</v>
      </c>
      <c r="B1357" s="256">
        <v>277</v>
      </c>
    </row>
    <row r="1358" spans="1:2" x14ac:dyDescent="0.2">
      <c r="A1358" s="261" t="s">
        <v>2155</v>
      </c>
      <c r="B1358" s="256">
        <v>185</v>
      </c>
    </row>
    <row r="1359" spans="1:2" x14ac:dyDescent="0.2">
      <c r="A1359" s="261" t="s">
        <v>2156</v>
      </c>
      <c r="B1359" s="256">
        <v>118</v>
      </c>
    </row>
    <row r="1360" spans="1:2" x14ac:dyDescent="0.2">
      <c r="A1360" s="261" t="s">
        <v>2623</v>
      </c>
      <c r="B1360" s="256">
        <v>117</v>
      </c>
    </row>
    <row r="1361" spans="1:2" x14ac:dyDescent="0.2">
      <c r="A1361" s="261" t="s">
        <v>2157</v>
      </c>
      <c r="B1361" s="256">
        <v>130</v>
      </c>
    </row>
    <row r="1362" spans="1:2" x14ac:dyDescent="0.2">
      <c r="A1362" s="261" t="s">
        <v>2158</v>
      </c>
      <c r="B1362" s="256">
        <v>224</v>
      </c>
    </row>
    <row r="1363" spans="1:2" x14ac:dyDescent="0.2">
      <c r="A1363" s="258"/>
      <c r="B1363" s="256"/>
    </row>
    <row r="1364" spans="1:2" x14ac:dyDescent="0.2">
      <c r="A1364" s="262" t="s">
        <v>69</v>
      </c>
      <c r="B1364" s="256">
        <v>672</v>
      </c>
    </row>
    <row r="1365" spans="1:2" x14ac:dyDescent="0.2">
      <c r="A1365" s="258" t="s">
        <v>70</v>
      </c>
      <c r="B1365" s="256">
        <v>682</v>
      </c>
    </row>
    <row r="1366" spans="1:2" ht="13.5" thickBot="1" x14ac:dyDescent="0.25">
      <c r="A1366" s="263" t="s">
        <v>1429</v>
      </c>
      <c r="B1366" s="264">
        <v>894</v>
      </c>
    </row>
    <row r="1367" spans="1:2" x14ac:dyDescent="0.2">
      <c r="A1367" s="268" t="s">
        <v>129</v>
      </c>
      <c r="B1367" s="267">
        <v>122</v>
      </c>
    </row>
    <row r="1368" spans="1:2" x14ac:dyDescent="0.2">
      <c r="A1368" s="268" t="s">
        <v>2159</v>
      </c>
      <c r="B1368" s="267">
        <v>145</v>
      </c>
    </row>
    <row r="1369" spans="1:2" x14ac:dyDescent="0.2">
      <c r="A1369" s="268" t="s">
        <v>130</v>
      </c>
      <c r="B1369" s="267">
        <v>133</v>
      </c>
    </row>
    <row r="1370" spans="1:2" x14ac:dyDescent="0.2">
      <c r="A1370" s="268" t="s">
        <v>2160</v>
      </c>
      <c r="B1370" s="267">
        <v>155</v>
      </c>
    </row>
    <row r="1371" spans="1:2" x14ac:dyDescent="0.2">
      <c r="A1371" s="268" t="s">
        <v>131</v>
      </c>
      <c r="B1371" s="267">
        <v>147</v>
      </c>
    </row>
    <row r="1372" spans="1:2" x14ac:dyDescent="0.2">
      <c r="A1372" s="268" t="s">
        <v>2161</v>
      </c>
      <c r="B1372" s="267">
        <v>169</v>
      </c>
    </row>
    <row r="1373" spans="1:2" x14ac:dyDescent="0.2">
      <c r="A1373" s="268" t="s">
        <v>117</v>
      </c>
      <c r="B1373" s="267">
        <v>158</v>
      </c>
    </row>
    <row r="1374" spans="1:2" x14ac:dyDescent="0.2">
      <c r="A1374" s="268" t="s">
        <v>2162</v>
      </c>
      <c r="B1374" s="267">
        <v>190</v>
      </c>
    </row>
    <row r="1375" spans="1:2" x14ac:dyDescent="0.2">
      <c r="A1375" s="268" t="s">
        <v>118</v>
      </c>
      <c r="B1375" s="267">
        <v>182</v>
      </c>
    </row>
    <row r="1376" spans="1:2" x14ac:dyDescent="0.2">
      <c r="A1376" s="268" t="s">
        <v>2163</v>
      </c>
      <c r="B1376" s="267">
        <v>216</v>
      </c>
    </row>
    <row r="1377" spans="1:2" x14ac:dyDescent="0.2">
      <c r="A1377" s="268" t="s">
        <v>119</v>
      </c>
      <c r="B1377" s="267">
        <v>213</v>
      </c>
    </row>
    <row r="1378" spans="1:2" x14ac:dyDescent="0.2">
      <c r="A1378" s="268" t="s">
        <v>2164</v>
      </c>
      <c r="B1378" s="267">
        <v>250</v>
      </c>
    </row>
    <row r="1379" spans="1:2" x14ac:dyDescent="0.2">
      <c r="A1379" s="268" t="s">
        <v>120</v>
      </c>
      <c r="B1379" s="267">
        <v>276</v>
      </c>
    </row>
    <row r="1380" spans="1:2" x14ac:dyDescent="0.2">
      <c r="A1380" s="268" t="s">
        <v>2165</v>
      </c>
      <c r="B1380" s="267">
        <v>316</v>
      </c>
    </row>
    <row r="1381" spans="1:2" x14ac:dyDescent="0.2">
      <c r="A1381" s="268" t="s">
        <v>121</v>
      </c>
      <c r="B1381" s="267">
        <v>312</v>
      </c>
    </row>
    <row r="1382" spans="1:2" x14ac:dyDescent="0.2">
      <c r="A1382" s="268" t="s">
        <v>2166</v>
      </c>
      <c r="B1382" s="267">
        <v>363</v>
      </c>
    </row>
    <row r="1383" spans="1:2" x14ac:dyDescent="0.2">
      <c r="A1383" s="268" t="s">
        <v>122</v>
      </c>
      <c r="B1383" s="267">
        <v>342</v>
      </c>
    </row>
    <row r="1384" spans="1:2" x14ac:dyDescent="0.2">
      <c r="A1384" s="268" t="s">
        <v>2167</v>
      </c>
      <c r="B1384" s="267">
        <v>391</v>
      </c>
    </row>
    <row r="1385" spans="1:2" x14ac:dyDescent="0.2">
      <c r="A1385" s="266" t="s">
        <v>1558</v>
      </c>
      <c r="B1385" s="267">
        <v>699</v>
      </c>
    </row>
    <row r="1386" spans="1:2" x14ac:dyDescent="0.2">
      <c r="A1386" s="266" t="s">
        <v>2168</v>
      </c>
      <c r="B1386" s="267">
        <v>768</v>
      </c>
    </row>
    <row r="1387" spans="1:2" x14ac:dyDescent="0.2">
      <c r="A1387" s="266" t="s">
        <v>1559</v>
      </c>
      <c r="B1387" s="267">
        <v>1137</v>
      </c>
    </row>
    <row r="1388" spans="1:2" x14ac:dyDescent="0.2">
      <c r="A1388" s="266" t="s">
        <v>2169</v>
      </c>
      <c r="B1388" s="267">
        <v>1249</v>
      </c>
    </row>
    <row r="1389" spans="1:2" x14ac:dyDescent="0.2">
      <c r="A1389" s="266" t="s">
        <v>1560</v>
      </c>
      <c r="B1389" s="267">
        <v>1573</v>
      </c>
    </row>
    <row r="1390" spans="1:2" x14ac:dyDescent="0.2">
      <c r="A1390" s="266" t="s">
        <v>2170</v>
      </c>
      <c r="B1390" s="267">
        <v>1729</v>
      </c>
    </row>
    <row r="1391" spans="1:2" x14ac:dyDescent="0.2">
      <c r="A1391" s="266" t="s">
        <v>2171</v>
      </c>
      <c r="B1391" s="267">
        <v>4531</v>
      </c>
    </row>
    <row r="1392" spans="1:2" x14ac:dyDescent="0.2">
      <c r="A1392" s="266" t="s">
        <v>2172</v>
      </c>
      <c r="B1392" s="267">
        <v>5285</v>
      </c>
    </row>
    <row r="1393" spans="1:2" x14ac:dyDescent="0.2">
      <c r="A1393" s="266" t="s">
        <v>2173</v>
      </c>
      <c r="B1393" s="267">
        <v>6246</v>
      </c>
    </row>
    <row r="1394" spans="1:2" x14ac:dyDescent="0.2">
      <c r="A1394" s="266" t="s">
        <v>2174</v>
      </c>
      <c r="B1394" s="267">
        <v>7206</v>
      </c>
    </row>
    <row r="1395" spans="1:2" x14ac:dyDescent="0.2">
      <c r="A1395" s="266" t="s">
        <v>123</v>
      </c>
      <c r="B1395" s="267">
        <v>1733</v>
      </c>
    </row>
    <row r="1396" spans="1:2" x14ac:dyDescent="0.2">
      <c r="A1396" s="268" t="s">
        <v>2175</v>
      </c>
      <c r="B1396" s="267">
        <v>2071</v>
      </c>
    </row>
    <row r="1397" spans="1:2" x14ac:dyDescent="0.2">
      <c r="A1397" s="268" t="s">
        <v>320</v>
      </c>
      <c r="B1397" s="267">
        <v>2785</v>
      </c>
    </row>
    <row r="1398" spans="1:2" x14ac:dyDescent="0.2">
      <c r="A1398" s="268" t="s">
        <v>2176</v>
      </c>
      <c r="B1398" s="267">
        <v>3204</v>
      </c>
    </row>
    <row r="1399" spans="1:2" x14ac:dyDescent="0.2">
      <c r="A1399" s="268" t="s">
        <v>321</v>
      </c>
      <c r="B1399" s="267">
        <v>4562</v>
      </c>
    </row>
    <row r="1400" spans="1:2" x14ac:dyDescent="0.2">
      <c r="A1400" s="268" t="s">
        <v>2177</v>
      </c>
      <c r="B1400" s="267">
        <v>6218</v>
      </c>
    </row>
    <row r="1401" spans="1:2" x14ac:dyDescent="0.2">
      <c r="A1401" s="268" t="s">
        <v>322</v>
      </c>
      <c r="B1401" s="267">
        <v>6925</v>
      </c>
    </row>
    <row r="1402" spans="1:2" x14ac:dyDescent="0.2">
      <c r="A1402" s="268" t="s">
        <v>2178</v>
      </c>
      <c r="B1402" s="267">
        <v>8647</v>
      </c>
    </row>
    <row r="1403" spans="1:2" x14ac:dyDescent="0.2">
      <c r="A1403" s="268" t="s">
        <v>114</v>
      </c>
      <c r="B1403" s="267">
        <v>11484</v>
      </c>
    </row>
    <row r="1404" spans="1:2" x14ac:dyDescent="0.2">
      <c r="A1404" s="268" t="s">
        <v>2179</v>
      </c>
      <c r="B1404" s="267">
        <v>12767</v>
      </c>
    </row>
    <row r="1405" spans="1:2" x14ac:dyDescent="0.2">
      <c r="A1405" s="268" t="s">
        <v>115</v>
      </c>
      <c r="B1405" s="267">
        <v>18627</v>
      </c>
    </row>
    <row r="1406" spans="1:2" x14ac:dyDescent="0.2">
      <c r="A1406" s="268" t="s">
        <v>2180</v>
      </c>
      <c r="B1406" s="267">
        <v>21811</v>
      </c>
    </row>
    <row r="1407" spans="1:2" x14ac:dyDescent="0.2">
      <c r="A1407" s="268"/>
      <c r="B1407" s="267"/>
    </row>
    <row r="1408" spans="1:2" x14ac:dyDescent="0.2">
      <c r="A1408" s="269" t="s">
        <v>2181</v>
      </c>
      <c r="B1408" s="267"/>
    </row>
    <row r="1409" spans="1:2" x14ac:dyDescent="0.2">
      <c r="A1409" s="268" t="s">
        <v>2182</v>
      </c>
      <c r="B1409" s="267">
        <v>36</v>
      </c>
    </row>
    <row r="1410" spans="1:2" x14ac:dyDescent="0.2">
      <c r="A1410" s="268" t="s">
        <v>2183</v>
      </c>
      <c r="B1410" s="267">
        <v>38</v>
      </c>
    </row>
    <row r="1411" spans="1:2" x14ac:dyDescent="0.2">
      <c r="A1411" s="268" t="s">
        <v>2184</v>
      </c>
      <c r="B1411" s="267">
        <v>52</v>
      </c>
    </row>
    <row r="1412" spans="1:2" x14ac:dyDescent="0.2">
      <c r="A1412" s="268" t="s">
        <v>2185</v>
      </c>
      <c r="B1412" s="267">
        <v>52</v>
      </c>
    </row>
    <row r="1413" spans="1:2" x14ac:dyDescent="0.2">
      <c r="A1413" s="268" t="s">
        <v>2186</v>
      </c>
      <c r="B1413" s="267">
        <v>52</v>
      </c>
    </row>
    <row r="1414" spans="1:2" x14ac:dyDescent="0.2">
      <c r="A1414" s="268" t="s">
        <v>2187</v>
      </c>
      <c r="B1414" s="267">
        <v>52</v>
      </c>
    </row>
    <row r="1415" spans="1:2" x14ac:dyDescent="0.2">
      <c r="A1415" s="268" t="s">
        <v>2188</v>
      </c>
      <c r="B1415" s="267">
        <v>52</v>
      </c>
    </row>
    <row r="1416" spans="1:2" x14ac:dyDescent="0.2">
      <c r="A1416" s="268" t="s">
        <v>2189</v>
      </c>
      <c r="B1416" s="267">
        <v>52</v>
      </c>
    </row>
    <row r="1417" spans="1:2" x14ac:dyDescent="0.2">
      <c r="A1417" s="268" t="s">
        <v>2624</v>
      </c>
      <c r="B1417" s="267">
        <v>52</v>
      </c>
    </row>
    <row r="1418" spans="1:2" x14ac:dyDescent="0.2">
      <c r="A1418" s="268" t="s">
        <v>2190</v>
      </c>
      <c r="B1418" s="267">
        <v>49</v>
      </c>
    </row>
    <row r="1419" spans="1:2" x14ac:dyDescent="0.2">
      <c r="A1419" s="268" t="s">
        <v>2191</v>
      </c>
      <c r="B1419" s="267">
        <v>47</v>
      </c>
    </row>
    <row r="1420" spans="1:2" x14ac:dyDescent="0.2">
      <c r="A1420" s="268" t="s">
        <v>2192</v>
      </c>
      <c r="B1420" s="267">
        <v>47</v>
      </c>
    </row>
    <row r="1421" spans="1:2" x14ac:dyDescent="0.2">
      <c r="A1421" s="268" t="s">
        <v>2193</v>
      </c>
      <c r="B1421" s="267">
        <v>47</v>
      </c>
    </row>
    <row r="1422" spans="1:2" x14ac:dyDescent="0.2">
      <c r="A1422" s="268" t="s">
        <v>2194</v>
      </c>
      <c r="B1422" s="267">
        <v>47</v>
      </c>
    </row>
    <row r="1423" spans="1:2" x14ac:dyDescent="0.2">
      <c r="A1423" s="268" t="s">
        <v>2195</v>
      </c>
      <c r="B1423" s="267">
        <v>37</v>
      </c>
    </row>
    <row r="1424" spans="1:2" x14ac:dyDescent="0.2">
      <c r="A1424" s="268" t="s">
        <v>2196</v>
      </c>
      <c r="B1424" s="267">
        <v>37</v>
      </c>
    </row>
    <row r="1425" spans="1:2" x14ac:dyDescent="0.2">
      <c r="A1425" s="268" t="s">
        <v>2197</v>
      </c>
      <c r="B1425" s="267">
        <v>37</v>
      </c>
    </row>
    <row r="1426" spans="1:2" x14ac:dyDescent="0.2">
      <c r="A1426" s="268" t="s">
        <v>2198</v>
      </c>
      <c r="B1426" s="267">
        <v>37</v>
      </c>
    </row>
    <row r="1427" spans="1:2" x14ac:dyDescent="0.2">
      <c r="A1427" s="268" t="s">
        <v>2199</v>
      </c>
      <c r="B1427" s="267">
        <v>47</v>
      </c>
    </row>
    <row r="1428" spans="1:2" x14ac:dyDescent="0.2">
      <c r="A1428" s="268" t="s">
        <v>2200</v>
      </c>
      <c r="B1428" s="267">
        <v>47</v>
      </c>
    </row>
    <row r="1429" spans="1:2" x14ac:dyDescent="0.2">
      <c r="A1429" s="268" t="s">
        <v>2201</v>
      </c>
      <c r="B1429" s="267">
        <v>47</v>
      </c>
    </row>
    <row r="1430" spans="1:2" x14ac:dyDescent="0.2">
      <c r="A1430" s="268" t="s">
        <v>2202</v>
      </c>
      <c r="B1430" s="267">
        <v>48</v>
      </c>
    </row>
    <row r="1431" spans="1:2" x14ac:dyDescent="0.2">
      <c r="A1431" s="268" t="s">
        <v>2203</v>
      </c>
      <c r="B1431" s="267">
        <v>47</v>
      </c>
    </row>
    <row r="1432" spans="1:2" x14ac:dyDescent="0.2">
      <c r="A1432" s="268" t="s">
        <v>2204</v>
      </c>
      <c r="B1432" s="267">
        <v>48</v>
      </c>
    </row>
    <row r="1433" spans="1:2" x14ac:dyDescent="0.2">
      <c r="A1433" s="268" t="s">
        <v>2205</v>
      </c>
      <c r="B1433" s="267">
        <v>48</v>
      </c>
    </row>
    <row r="1434" spans="1:2" x14ac:dyDescent="0.2">
      <c r="A1434" s="268" t="s">
        <v>2206</v>
      </c>
      <c r="B1434" s="267">
        <v>48</v>
      </c>
    </row>
    <row r="1435" spans="1:2" x14ac:dyDescent="0.2">
      <c r="A1435" s="268" t="s">
        <v>2207</v>
      </c>
      <c r="B1435" s="267">
        <v>54</v>
      </c>
    </row>
    <row r="1436" spans="1:2" x14ac:dyDescent="0.2">
      <c r="A1436" s="268" t="s">
        <v>2208</v>
      </c>
      <c r="B1436" s="267">
        <v>48</v>
      </c>
    </row>
    <row r="1437" spans="1:2" x14ac:dyDescent="0.2">
      <c r="A1437" s="268" t="s">
        <v>2209</v>
      </c>
      <c r="B1437" s="267">
        <v>54</v>
      </c>
    </row>
    <row r="1438" spans="1:2" x14ac:dyDescent="0.2">
      <c r="A1438" s="268" t="s">
        <v>2625</v>
      </c>
      <c r="B1438" s="267">
        <v>54</v>
      </c>
    </row>
    <row r="1439" spans="1:2" x14ac:dyDescent="0.2">
      <c r="A1439" s="268" t="s">
        <v>2210</v>
      </c>
      <c r="B1439" s="267">
        <v>221</v>
      </c>
    </row>
    <row r="1440" spans="1:2" x14ac:dyDescent="0.2">
      <c r="A1440" s="268" t="s">
        <v>2211</v>
      </c>
      <c r="B1440" s="267">
        <v>90</v>
      </c>
    </row>
    <row r="1441" spans="1:2" x14ac:dyDescent="0.2">
      <c r="A1441" s="268" t="s">
        <v>2212</v>
      </c>
      <c r="B1441" s="267">
        <v>345</v>
      </c>
    </row>
    <row r="1442" spans="1:2" x14ac:dyDescent="0.2">
      <c r="A1442" s="268"/>
      <c r="B1442" s="267"/>
    </row>
    <row r="1443" spans="1:2" x14ac:dyDescent="0.2">
      <c r="A1443" s="268" t="s">
        <v>2213</v>
      </c>
      <c r="B1443" s="267">
        <v>516</v>
      </c>
    </row>
    <row r="1444" spans="1:2" x14ac:dyDescent="0.2">
      <c r="A1444" s="268" t="s">
        <v>2214</v>
      </c>
      <c r="B1444" s="267">
        <v>516</v>
      </c>
    </row>
    <row r="1445" spans="1:2" x14ac:dyDescent="0.2">
      <c r="A1445" s="268" t="s">
        <v>2215</v>
      </c>
      <c r="B1445" s="267">
        <v>645</v>
      </c>
    </row>
    <row r="1446" spans="1:2" x14ac:dyDescent="0.2">
      <c r="A1446" s="268" t="s">
        <v>2216</v>
      </c>
      <c r="B1446" s="267">
        <v>581</v>
      </c>
    </row>
    <row r="1447" spans="1:2" x14ac:dyDescent="0.2">
      <c r="A1447" s="268" t="s">
        <v>2217</v>
      </c>
      <c r="B1447" s="267">
        <v>774</v>
      </c>
    </row>
    <row r="1448" spans="1:2" x14ac:dyDescent="0.2">
      <c r="A1448" s="268" t="s">
        <v>2218</v>
      </c>
      <c r="B1448" s="267">
        <v>774</v>
      </c>
    </row>
    <row r="1449" spans="1:2" x14ac:dyDescent="0.2">
      <c r="A1449" s="268" t="s">
        <v>2219</v>
      </c>
      <c r="B1449" s="267">
        <v>877</v>
      </c>
    </row>
    <row r="1450" spans="1:2" x14ac:dyDescent="0.2">
      <c r="A1450" s="268"/>
      <c r="B1450" s="267"/>
    </row>
    <row r="1451" spans="1:2" x14ac:dyDescent="0.2">
      <c r="A1451" s="269" t="s">
        <v>397</v>
      </c>
      <c r="B1451" s="267"/>
    </row>
    <row r="1452" spans="1:2" x14ac:dyDescent="0.2">
      <c r="A1452" s="268" t="s">
        <v>124</v>
      </c>
      <c r="B1452" s="267">
        <v>29</v>
      </c>
    </row>
    <row r="1453" spans="1:2" x14ac:dyDescent="0.2">
      <c r="A1453" s="268" t="s">
        <v>125</v>
      </c>
      <c r="B1453" s="267">
        <v>47</v>
      </c>
    </row>
    <row r="1454" spans="1:2" x14ac:dyDescent="0.2">
      <c r="A1454" s="268" t="s">
        <v>1249</v>
      </c>
      <c r="B1454" s="267">
        <v>97</v>
      </c>
    </row>
    <row r="1455" spans="1:2" x14ac:dyDescent="0.2">
      <c r="A1455" s="268" t="s">
        <v>476</v>
      </c>
      <c r="B1455" s="267">
        <v>112</v>
      </c>
    </row>
    <row r="1456" spans="1:2" x14ac:dyDescent="0.2">
      <c r="A1456" s="268" t="s">
        <v>207</v>
      </c>
      <c r="B1456" s="267">
        <v>246</v>
      </c>
    </row>
    <row r="1457" spans="1:2" x14ac:dyDescent="0.2">
      <c r="A1457" s="268" t="s">
        <v>493</v>
      </c>
      <c r="B1457" s="267">
        <v>503</v>
      </c>
    </row>
    <row r="1458" spans="1:2" x14ac:dyDescent="0.2">
      <c r="A1458" s="268" t="s">
        <v>494</v>
      </c>
      <c r="B1458" s="267">
        <v>658</v>
      </c>
    </row>
    <row r="1459" spans="1:2" x14ac:dyDescent="0.2">
      <c r="A1459" s="268" t="s">
        <v>495</v>
      </c>
      <c r="B1459" s="267">
        <v>841</v>
      </c>
    </row>
    <row r="1460" spans="1:2" x14ac:dyDescent="0.2">
      <c r="A1460" s="268" t="s">
        <v>496</v>
      </c>
      <c r="B1460" s="276">
        <v>1205</v>
      </c>
    </row>
    <row r="1461" spans="1:2" x14ac:dyDescent="0.2">
      <c r="A1461" s="268" t="s">
        <v>497</v>
      </c>
      <c r="B1461" s="276">
        <v>1691</v>
      </c>
    </row>
    <row r="1462" spans="1:2" x14ac:dyDescent="0.2">
      <c r="A1462" s="268"/>
      <c r="B1462" s="276"/>
    </row>
    <row r="1463" spans="1:2" x14ac:dyDescent="0.2">
      <c r="A1463" s="268" t="s">
        <v>2710</v>
      </c>
      <c r="B1463" s="276">
        <v>2040</v>
      </c>
    </row>
    <row r="1464" spans="1:2" x14ac:dyDescent="0.2">
      <c r="A1464" s="268" t="s">
        <v>2711</v>
      </c>
      <c r="B1464" s="276">
        <v>2852</v>
      </c>
    </row>
    <row r="1465" spans="1:2" x14ac:dyDescent="0.2">
      <c r="A1465" s="268" t="s">
        <v>2220</v>
      </c>
      <c r="B1465" s="276">
        <v>96</v>
      </c>
    </row>
    <row r="1466" spans="1:2" x14ac:dyDescent="0.2">
      <c r="A1466" s="269"/>
      <c r="B1466" s="276"/>
    </row>
    <row r="1467" spans="1:2" x14ac:dyDescent="0.2">
      <c r="A1467" s="268" t="s">
        <v>52</v>
      </c>
      <c r="B1467" s="276">
        <v>288</v>
      </c>
    </row>
    <row r="1468" spans="1:2" x14ac:dyDescent="0.2">
      <c r="A1468" s="268" t="s">
        <v>53</v>
      </c>
      <c r="B1468" s="276">
        <v>288</v>
      </c>
    </row>
    <row r="1469" spans="1:2" x14ac:dyDescent="0.2">
      <c r="A1469" s="268" t="s">
        <v>549</v>
      </c>
      <c r="B1469" s="276">
        <v>363</v>
      </c>
    </row>
    <row r="1470" spans="1:2" x14ac:dyDescent="0.2">
      <c r="A1470" s="268" t="s">
        <v>926</v>
      </c>
      <c r="B1470" s="276">
        <v>363</v>
      </c>
    </row>
    <row r="1471" spans="1:2" x14ac:dyDescent="0.2">
      <c r="A1471" s="268" t="s">
        <v>550</v>
      </c>
      <c r="B1471" s="276">
        <v>399</v>
      </c>
    </row>
    <row r="1472" spans="1:2" x14ac:dyDescent="0.2">
      <c r="A1472" s="268" t="s">
        <v>73</v>
      </c>
      <c r="B1472" s="276">
        <v>411</v>
      </c>
    </row>
    <row r="1473" spans="1:2" x14ac:dyDescent="0.2">
      <c r="A1473" s="268" t="s">
        <v>2221</v>
      </c>
      <c r="B1473" s="276">
        <v>399</v>
      </c>
    </row>
    <row r="1474" spans="1:2" x14ac:dyDescent="0.2">
      <c r="A1474" s="268" t="s">
        <v>2712</v>
      </c>
      <c r="B1474" s="276">
        <v>449</v>
      </c>
    </row>
    <row r="1475" spans="1:2" x14ac:dyDescent="0.2">
      <c r="A1475" s="268" t="s">
        <v>2222</v>
      </c>
      <c r="B1475" s="276">
        <v>253</v>
      </c>
    </row>
    <row r="1476" spans="1:2" x14ac:dyDescent="0.2">
      <c r="A1476" s="268" t="s">
        <v>2223</v>
      </c>
      <c r="B1476" s="276">
        <v>253</v>
      </c>
    </row>
    <row r="1477" spans="1:2" x14ac:dyDescent="0.2">
      <c r="A1477" s="268" t="s">
        <v>2224</v>
      </c>
      <c r="B1477" s="276">
        <v>374</v>
      </c>
    </row>
    <row r="1478" spans="1:2" x14ac:dyDescent="0.2">
      <c r="A1478" s="268" t="s">
        <v>2225</v>
      </c>
      <c r="B1478" s="276">
        <v>363</v>
      </c>
    </row>
    <row r="1479" spans="1:2" x14ac:dyDescent="0.2">
      <c r="A1479" s="268" t="s">
        <v>2226</v>
      </c>
      <c r="B1479" s="276">
        <v>496</v>
      </c>
    </row>
    <row r="1480" spans="1:2" x14ac:dyDescent="0.2">
      <c r="A1480" s="268" t="s">
        <v>2227</v>
      </c>
      <c r="B1480" s="276">
        <v>562</v>
      </c>
    </row>
    <row r="1481" spans="1:2" x14ac:dyDescent="0.2">
      <c r="A1481" s="268" t="s">
        <v>1829</v>
      </c>
      <c r="B1481" s="276">
        <v>475</v>
      </c>
    </row>
    <row r="1482" spans="1:2" x14ac:dyDescent="0.2">
      <c r="A1482" s="268" t="s">
        <v>2228</v>
      </c>
      <c r="B1482" s="276">
        <v>498</v>
      </c>
    </row>
    <row r="1483" spans="1:2" x14ac:dyDescent="0.2">
      <c r="A1483" s="268" t="s">
        <v>1831</v>
      </c>
      <c r="B1483" s="276">
        <v>478</v>
      </c>
    </row>
    <row r="1484" spans="1:2" x14ac:dyDescent="0.2">
      <c r="A1484" s="268" t="s">
        <v>2229</v>
      </c>
      <c r="B1484" s="276">
        <v>566</v>
      </c>
    </row>
    <row r="1485" spans="1:2" x14ac:dyDescent="0.2">
      <c r="A1485" s="268" t="s">
        <v>2230</v>
      </c>
      <c r="B1485" s="276">
        <v>589</v>
      </c>
    </row>
    <row r="1486" spans="1:2" x14ac:dyDescent="0.2">
      <c r="A1486" s="268" t="s">
        <v>54</v>
      </c>
      <c r="B1486" s="276">
        <v>415</v>
      </c>
    </row>
    <row r="1487" spans="1:2" x14ac:dyDescent="0.2">
      <c r="A1487" s="268" t="s">
        <v>55</v>
      </c>
      <c r="B1487" s="276">
        <v>415</v>
      </c>
    </row>
    <row r="1488" spans="1:2" x14ac:dyDescent="0.2">
      <c r="A1488" s="268" t="s">
        <v>2231</v>
      </c>
      <c r="B1488" s="276">
        <v>467</v>
      </c>
    </row>
    <row r="1489" spans="1:2" x14ac:dyDescent="0.2">
      <c r="A1489" s="268" t="s">
        <v>2232</v>
      </c>
      <c r="B1489" s="276">
        <v>695</v>
      </c>
    </row>
    <row r="1490" spans="1:2" x14ac:dyDescent="0.2">
      <c r="A1490" s="268" t="s">
        <v>555</v>
      </c>
      <c r="B1490" s="276">
        <v>503</v>
      </c>
    </row>
    <row r="1491" spans="1:2" x14ac:dyDescent="0.2">
      <c r="A1491" s="268" t="s">
        <v>74</v>
      </c>
      <c r="B1491" s="276">
        <v>565</v>
      </c>
    </row>
    <row r="1492" spans="1:2" x14ac:dyDescent="0.2">
      <c r="A1492" s="268" t="s">
        <v>2233</v>
      </c>
      <c r="B1492" s="276">
        <v>558</v>
      </c>
    </row>
    <row r="1493" spans="1:2" x14ac:dyDescent="0.2">
      <c r="A1493" s="268" t="s">
        <v>2626</v>
      </c>
      <c r="B1493" s="276">
        <v>608</v>
      </c>
    </row>
    <row r="1494" spans="1:2" x14ac:dyDescent="0.2">
      <c r="A1494" s="268" t="s">
        <v>71</v>
      </c>
      <c r="B1494" s="276">
        <v>426</v>
      </c>
    </row>
    <row r="1495" spans="1:2" x14ac:dyDescent="0.2">
      <c r="A1495" s="268" t="s">
        <v>72</v>
      </c>
      <c r="B1495" s="276">
        <v>426</v>
      </c>
    </row>
    <row r="1496" spans="1:2" x14ac:dyDescent="0.2">
      <c r="A1496" s="268" t="s">
        <v>2234</v>
      </c>
      <c r="B1496" s="276">
        <v>511</v>
      </c>
    </row>
    <row r="1497" spans="1:2" x14ac:dyDescent="0.2">
      <c r="A1497" s="268" t="s">
        <v>75</v>
      </c>
      <c r="B1497" s="276">
        <v>577</v>
      </c>
    </row>
    <row r="1498" spans="1:2" x14ac:dyDescent="0.2">
      <c r="A1498" s="268" t="s">
        <v>2235</v>
      </c>
      <c r="B1498" s="276">
        <v>402</v>
      </c>
    </row>
    <row r="1499" spans="1:2" x14ac:dyDescent="0.2">
      <c r="A1499" s="268" t="s">
        <v>2236</v>
      </c>
      <c r="B1499" s="276">
        <v>402</v>
      </c>
    </row>
    <row r="1500" spans="1:2" x14ac:dyDescent="0.2">
      <c r="A1500" s="268" t="s">
        <v>2237</v>
      </c>
      <c r="B1500" s="276">
        <v>543</v>
      </c>
    </row>
    <row r="1501" spans="1:2" x14ac:dyDescent="0.2">
      <c r="A1501" s="268" t="s">
        <v>2238</v>
      </c>
      <c r="B1501" s="276">
        <v>537</v>
      </c>
    </row>
    <row r="1502" spans="1:2" x14ac:dyDescent="0.2">
      <c r="A1502" s="268" t="s">
        <v>1056</v>
      </c>
      <c r="B1502" s="276">
        <v>467</v>
      </c>
    </row>
    <row r="1503" spans="1:2" x14ac:dyDescent="0.2">
      <c r="A1503" s="268" t="s">
        <v>1085</v>
      </c>
      <c r="B1503" s="276">
        <v>695</v>
      </c>
    </row>
    <row r="1504" spans="1:2" x14ac:dyDescent="0.2">
      <c r="A1504" s="268" t="s">
        <v>2713</v>
      </c>
      <c r="B1504" s="276">
        <v>663</v>
      </c>
    </row>
    <row r="1505" spans="1:2" x14ac:dyDescent="0.2">
      <c r="A1505" s="268" t="s">
        <v>2239</v>
      </c>
      <c r="B1505" s="276">
        <v>804</v>
      </c>
    </row>
    <row r="1506" spans="1:2" x14ac:dyDescent="0.2">
      <c r="A1506" s="268" t="s">
        <v>2240</v>
      </c>
      <c r="B1506" s="276">
        <v>795</v>
      </c>
    </row>
    <row r="1507" spans="1:2" x14ac:dyDescent="0.2">
      <c r="A1507" s="268" t="s">
        <v>557</v>
      </c>
      <c r="B1507" s="276">
        <v>752</v>
      </c>
    </row>
    <row r="1508" spans="1:2" x14ac:dyDescent="0.2">
      <c r="A1508" s="268" t="s">
        <v>410</v>
      </c>
      <c r="B1508" s="276">
        <v>824</v>
      </c>
    </row>
    <row r="1509" spans="1:2" x14ac:dyDescent="0.2">
      <c r="A1509" s="268" t="s">
        <v>412</v>
      </c>
      <c r="B1509" s="276">
        <v>824</v>
      </c>
    </row>
    <row r="1510" spans="1:2" x14ac:dyDescent="0.2">
      <c r="A1510" s="268" t="s">
        <v>1060</v>
      </c>
      <c r="B1510" s="276">
        <v>738</v>
      </c>
    </row>
    <row r="1511" spans="1:2" x14ac:dyDescent="0.2">
      <c r="A1511" s="268" t="s">
        <v>1071</v>
      </c>
      <c r="B1511" s="276">
        <v>747</v>
      </c>
    </row>
    <row r="1512" spans="1:2" x14ac:dyDescent="0.2">
      <c r="A1512" s="268" t="s">
        <v>1058</v>
      </c>
      <c r="B1512" s="276">
        <v>738</v>
      </c>
    </row>
    <row r="1513" spans="1:2" x14ac:dyDescent="0.2">
      <c r="A1513" s="268" t="s">
        <v>1070</v>
      </c>
      <c r="B1513" s="276">
        <v>747</v>
      </c>
    </row>
    <row r="1514" spans="1:2" x14ac:dyDescent="0.2">
      <c r="A1514" s="268" t="s">
        <v>1064</v>
      </c>
      <c r="B1514" s="276">
        <v>977</v>
      </c>
    </row>
    <row r="1515" spans="1:2" x14ac:dyDescent="0.2">
      <c r="A1515" s="268" t="s">
        <v>1073</v>
      </c>
      <c r="B1515" s="276">
        <v>989</v>
      </c>
    </row>
    <row r="1516" spans="1:2" x14ac:dyDescent="0.2">
      <c r="A1516" s="268" t="s">
        <v>1062</v>
      </c>
      <c r="B1516" s="276">
        <v>875</v>
      </c>
    </row>
    <row r="1517" spans="1:2" x14ac:dyDescent="0.2">
      <c r="A1517" s="268" t="s">
        <v>1072</v>
      </c>
      <c r="B1517" s="276">
        <v>884</v>
      </c>
    </row>
    <row r="1518" spans="1:2" x14ac:dyDescent="0.2">
      <c r="A1518" s="268" t="s">
        <v>1083</v>
      </c>
      <c r="B1518" s="276">
        <v>747</v>
      </c>
    </row>
    <row r="1519" spans="1:2" x14ac:dyDescent="0.2">
      <c r="A1519" s="268" t="s">
        <v>2241</v>
      </c>
      <c r="B1519" s="276">
        <v>820</v>
      </c>
    </row>
    <row r="1520" spans="1:2" x14ac:dyDescent="0.2">
      <c r="A1520" s="268" t="s">
        <v>2242</v>
      </c>
      <c r="B1520" s="276">
        <v>829</v>
      </c>
    </row>
    <row r="1521" spans="1:2" x14ac:dyDescent="0.2">
      <c r="A1521" s="268" t="s">
        <v>1066</v>
      </c>
      <c r="B1521" s="276">
        <v>820</v>
      </c>
    </row>
    <row r="1522" spans="1:2" x14ac:dyDescent="0.2">
      <c r="A1522" s="268" t="s">
        <v>1074</v>
      </c>
      <c r="B1522" s="276">
        <v>829</v>
      </c>
    </row>
    <row r="1523" spans="1:2" x14ac:dyDescent="0.2">
      <c r="A1523" s="268" t="s">
        <v>249</v>
      </c>
      <c r="B1523" s="276">
        <v>829</v>
      </c>
    </row>
    <row r="1524" spans="1:2" x14ac:dyDescent="0.2">
      <c r="A1524" s="268" t="s">
        <v>2243</v>
      </c>
      <c r="B1524" s="276">
        <v>1036</v>
      </c>
    </row>
    <row r="1525" spans="1:2" x14ac:dyDescent="0.2">
      <c r="A1525" s="268" t="s">
        <v>2244</v>
      </c>
      <c r="B1525" s="276">
        <v>1050</v>
      </c>
    </row>
    <row r="1526" spans="1:2" x14ac:dyDescent="0.2">
      <c r="A1526" s="268" t="s">
        <v>1067</v>
      </c>
      <c r="B1526" s="276">
        <v>1036</v>
      </c>
    </row>
    <row r="1527" spans="1:2" x14ac:dyDescent="0.2">
      <c r="A1527" s="268" t="s">
        <v>1075</v>
      </c>
      <c r="B1527" s="276">
        <v>1050</v>
      </c>
    </row>
    <row r="1528" spans="1:2" x14ac:dyDescent="0.2">
      <c r="A1528" s="268" t="s">
        <v>250</v>
      </c>
      <c r="B1528" s="276">
        <v>1050</v>
      </c>
    </row>
    <row r="1529" spans="1:2" x14ac:dyDescent="0.2">
      <c r="A1529" s="268" t="s">
        <v>1068</v>
      </c>
      <c r="B1529" s="276">
        <v>1321</v>
      </c>
    </row>
    <row r="1530" spans="1:2" x14ac:dyDescent="0.2">
      <c r="A1530" s="268" t="s">
        <v>1093</v>
      </c>
      <c r="B1530" s="276">
        <v>1330</v>
      </c>
    </row>
    <row r="1531" spans="1:2" x14ac:dyDescent="0.2">
      <c r="A1531" s="268" t="s">
        <v>521</v>
      </c>
      <c r="B1531" s="276">
        <v>484</v>
      </c>
    </row>
    <row r="1532" spans="1:2" x14ac:dyDescent="0.2">
      <c r="A1532" s="268" t="s">
        <v>525</v>
      </c>
      <c r="B1532" s="276">
        <v>534</v>
      </c>
    </row>
    <row r="1533" spans="1:2" x14ac:dyDescent="0.2">
      <c r="A1533" s="268" t="s">
        <v>529</v>
      </c>
      <c r="B1533" s="276">
        <v>513</v>
      </c>
    </row>
    <row r="1534" spans="1:2" x14ac:dyDescent="0.2">
      <c r="A1534" s="268" t="s">
        <v>80</v>
      </c>
      <c r="B1534" s="276">
        <v>574</v>
      </c>
    </row>
    <row r="1535" spans="1:2" x14ac:dyDescent="0.2">
      <c r="A1535" s="268" t="s">
        <v>2245</v>
      </c>
      <c r="B1535" s="276">
        <v>526</v>
      </c>
    </row>
    <row r="1536" spans="1:2" x14ac:dyDescent="0.2">
      <c r="A1536" s="268" t="s">
        <v>2246</v>
      </c>
      <c r="B1536" s="276">
        <v>526</v>
      </c>
    </row>
    <row r="1537" spans="1:2" x14ac:dyDescent="0.2">
      <c r="A1537" s="268" t="s">
        <v>2247</v>
      </c>
      <c r="B1537" s="276">
        <v>570</v>
      </c>
    </row>
    <row r="1538" spans="1:2" x14ac:dyDescent="0.2">
      <c r="A1538" s="268" t="s">
        <v>2248</v>
      </c>
      <c r="B1538" s="276">
        <v>570</v>
      </c>
    </row>
    <row r="1539" spans="1:2" x14ac:dyDescent="0.2">
      <c r="A1539" s="268" t="s">
        <v>523</v>
      </c>
      <c r="B1539" s="276">
        <v>484</v>
      </c>
    </row>
    <row r="1540" spans="1:2" x14ac:dyDescent="0.2">
      <c r="A1540" s="268" t="s">
        <v>527</v>
      </c>
      <c r="B1540" s="276">
        <v>534</v>
      </c>
    </row>
    <row r="1541" spans="1:2" x14ac:dyDescent="0.2">
      <c r="A1541" s="268" t="s">
        <v>78</v>
      </c>
      <c r="B1541" s="276">
        <v>513</v>
      </c>
    </row>
    <row r="1542" spans="1:2" x14ac:dyDescent="0.2">
      <c r="A1542" s="268" t="s">
        <v>82</v>
      </c>
      <c r="B1542" s="276">
        <v>574</v>
      </c>
    </row>
    <row r="1543" spans="1:2" x14ac:dyDescent="0.2">
      <c r="A1543" s="268" t="s">
        <v>2249</v>
      </c>
      <c r="B1543" s="276">
        <v>526</v>
      </c>
    </row>
    <row r="1544" spans="1:2" x14ac:dyDescent="0.2">
      <c r="A1544" s="268" t="s">
        <v>2250</v>
      </c>
      <c r="B1544" s="276">
        <v>526</v>
      </c>
    </row>
    <row r="1545" spans="1:2" x14ac:dyDescent="0.2">
      <c r="A1545" s="268" t="s">
        <v>2251</v>
      </c>
      <c r="B1545" s="276">
        <v>570</v>
      </c>
    </row>
    <row r="1546" spans="1:2" x14ac:dyDescent="0.2">
      <c r="A1546" s="268" t="s">
        <v>2252</v>
      </c>
      <c r="B1546" s="276">
        <v>459</v>
      </c>
    </row>
    <row r="1547" spans="1:2" x14ac:dyDescent="0.2">
      <c r="A1547" s="268" t="s">
        <v>2253</v>
      </c>
      <c r="B1547" s="276">
        <v>430</v>
      </c>
    </row>
    <row r="1548" spans="1:2" x14ac:dyDescent="0.2">
      <c r="A1548" s="268" t="s">
        <v>2254</v>
      </c>
      <c r="B1548" s="276">
        <v>507</v>
      </c>
    </row>
    <row r="1549" spans="1:2" x14ac:dyDescent="0.2">
      <c r="A1549" s="268" t="s">
        <v>2255</v>
      </c>
      <c r="B1549" s="276">
        <v>567</v>
      </c>
    </row>
    <row r="1550" spans="1:2" x14ac:dyDescent="0.2">
      <c r="A1550" s="268" t="s">
        <v>2256</v>
      </c>
      <c r="B1550" s="276">
        <v>507</v>
      </c>
    </row>
    <row r="1551" spans="1:2" x14ac:dyDescent="0.2">
      <c r="A1551" s="268" t="s">
        <v>2257</v>
      </c>
      <c r="B1551" s="276">
        <v>567</v>
      </c>
    </row>
    <row r="1552" spans="1:2" x14ac:dyDescent="0.2">
      <c r="A1552" s="268" t="s">
        <v>2258</v>
      </c>
      <c r="B1552" s="276">
        <v>454</v>
      </c>
    </row>
    <row r="1553" spans="1:2" x14ac:dyDescent="0.2">
      <c r="A1553" s="268" t="s">
        <v>2259</v>
      </c>
      <c r="B1553" s="276">
        <v>513</v>
      </c>
    </row>
    <row r="1554" spans="1:2" x14ac:dyDescent="0.2">
      <c r="A1554" s="268" t="s">
        <v>2260</v>
      </c>
      <c r="B1554" s="276">
        <v>872</v>
      </c>
    </row>
    <row r="1555" spans="1:2" x14ac:dyDescent="0.2">
      <c r="A1555" s="268" t="s">
        <v>2261</v>
      </c>
      <c r="B1555" s="276">
        <v>2356</v>
      </c>
    </row>
    <row r="1556" spans="1:2" x14ac:dyDescent="0.2">
      <c r="A1556" s="268" t="s">
        <v>2262</v>
      </c>
      <c r="B1556" s="276">
        <v>3526</v>
      </c>
    </row>
    <row r="1557" spans="1:2" x14ac:dyDescent="0.2">
      <c r="A1557" s="268" t="s">
        <v>2263</v>
      </c>
      <c r="B1557" s="276">
        <v>4780</v>
      </c>
    </row>
    <row r="1558" spans="1:2" x14ac:dyDescent="0.2">
      <c r="A1558" s="268" t="s">
        <v>2264</v>
      </c>
      <c r="B1558" s="276">
        <v>2656</v>
      </c>
    </row>
    <row r="1559" spans="1:2" x14ac:dyDescent="0.2">
      <c r="A1559" s="268" t="s">
        <v>2265</v>
      </c>
      <c r="B1559" s="276">
        <v>3773</v>
      </c>
    </row>
    <row r="1560" spans="1:2" x14ac:dyDescent="0.2">
      <c r="A1560" s="268" t="s">
        <v>477</v>
      </c>
      <c r="B1560" s="276">
        <v>2802</v>
      </c>
    </row>
    <row r="1561" spans="1:2" x14ac:dyDescent="0.2">
      <c r="A1561" s="268" t="s">
        <v>2266</v>
      </c>
      <c r="B1561" s="276">
        <v>4085</v>
      </c>
    </row>
    <row r="1562" spans="1:2" x14ac:dyDescent="0.2">
      <c r="A1562" s="268" t="s">
        <v>2267</v>
      </c>
      <c r="B1562" s="276">
        <v>4649</v>
      </c>
    </row>
    <row r="1563" spans="1:2" x14ac:dyDescent="0.2">
      <c r="A1563" s="268" t="s">
        <v>479</v>
      </c>
      <c r="B1563" s="276">
        <v>3142</v>
      </c>
    </row>
    <row r="1564" spans="1:2" x14ac:dyDescent="0.2">
      <c r="A1564" s="268" t="s">
        <v>2268</v>
      </c>
      <c r="B1564" s="276">
        <v>4408</v>
      </c>
    </row>
    <row r="1565" spans="1:2" x14ac:dyDescent="0.2">
      <c r="A1565" s="268" t="s">
        <v>2269</v>
      </c>
      <c r="B1565" s="276">
        <v>872</v>
      </c>
    </row>
    <row r="1566" spans="1:2" x14ac:dyDescent="0.2">
      <c r="A1566" s="268" t="s">
        <v>2270</v>
      </c>
      <c r="B1566" s="276">
        <v>2356</v>
      </c>
    </row>
    <row r="1567" spans="1:2" x14ac:dyDescent="0.2">
      <c r="A1567" s="268" t="s">
        <v>2271</v>
      </c>
      <c r="B1567" s="276">
        <v>3626</v>
      </c>
    </row>
    <row r="1568" spans="1:2" x14ac:dyDescent="0.2">
      <c r="A1568" s="268" t="s">
        <v>2272</v>
      </c>
      <c r="B1568" s="276">
        <v>4911</v>
      </c>
    </row>
    <row r="1569" spans="1:2" x14ac:dyDescent="0.2">
      <c r="A1569" s="271" t="s">
        <v>2273</v>
      </c>
      <c r="B1569" s="276">
        <v>2656</v>
      </c>
    </row>
    <row r="1570" spans="1:2" x14ac:dyDescent="0.2">
      <c r="A1570" s="271" t="s">
        <v>2274</v>
      </c>
      <c r="B1570" s="276">
        <v>3874</v>
      </c>
    </row>
    <row r="1571" spans="1:2" x14ac:dyDescent="0.2">
      <c r="A1571" s="271" t="s">
        <v>2275</v>
      </c>
      <c r="B1571" s="276">
        <v>5211</v>
      </c>
    </row>
    <row r="1572" spans="1:2" x14ac:dyDescent="0.2">
      <c r="A1572" s="268" t="s">
        <v>478</v>
      </c>
      <c r="B1572" s="276">
        <v>2802</v>
      </c>
    </row>
    <row r="1573" spans="1:2" x14ac:dyDescent="0.2">
      <c r="A1573" s="268" t="s">
        <v>2276</v>
      </c>
      <c r="B1573" s="276">
        <v>4270</v>
      </c>
    </row>
    <row r="1574" spans="1:2" x14ac:dyDescent="0.2">
      <c r="A1574" s="268" t="s">
        <v>2277</v>
      </c>
      <c r="B1574" s="276">
        <v>4744</v>
      </c>
    </row>
    <row r="1575" spans="1:2" x14ac:dyDescent="0.2">
      <c r="A1575" s="268" t="s">
        <v>2278</v>
      </c>
      <c r="B1575" s="276">
        <v>4744</v>
      </c>
    </row>
    <row r="1576" spans="1:2" x14ac:dyDescent="0.2">
      <c r="A1576" s="268" t="s">
        <v>2279</v>
      </c>
      <c r="B1576" s="276">
        <v>4611</v>
      </c>
    </row>
    <row r="1577" spans="1:2" x14ac:dyDescent="0.2">
      <c r="A1577" s="268" t="s">
        <v>481</v>
      </c>
      <c r="B1577" s="276">
        <v>3142</v>
      </c>
    </row>
    <row r="1578" spans="1:2" x14ac:dyDescent="0.2">
      <c r="A1578" s="268" t="s">
        <v>2280</v>
      </c>
      <c r="B1578" s="276">
        <v>5051</v>
      </c>
    </row>
    <row r="1579" spans="1:2" x14ac:dyDescent="0.2">
      <c r="A1579" s="268" t="s">
        <v>2268</v>
      </c>
      <c r="B1579" s="276">
        <v>4408</v>
      </c>
    </row>
    <row r="1580" spans="1:2" x14ac:dyDescent="0.2">
      <c r="A1580" s="268" t="s">
        <v>486</v>
      </c>
      <c r="B1580" s="276">
        <v>4003</v>
      </c>
    </row>
    <row r="1581" spans="1:2" x14ac:dyDescent="0.2">
      <c r="A1581" s="268" t="s">
        <v>2281</v>
      </c>
      <c r="B1581" s="276">
        <v>4668</v>
      </c>
    </row>
    <row r="1582" spans="1:2" x14ac:dyDescent="0.2">
      <c r="A1582" s="268" t="s">
        <v>2282</v>
      </c>
      <c r="B1582" s="276">
        <v>5669</v>
      </c>
    </row>
    <row r="1583" spans="1:2" x14ac:dyDescent="0.2">
      <c r="A1583" s="268" t="s">
        <v>489</v>
      </c>
      <c r="B1583" s="276">
        <v>6577</v>
      </c>
    </row>
    <row r="1584" spans="1:2" x14ac:dyDescent="0.2">
      <c r="A1584" s="268" t="s">
        <v>2283</v>
      </c>
      <c r="B1584" s="265">
        <v>7435</v>
      </c>
    </row>
    <row r="1585" spans="1:2" x14ac:dyDescent="0.2">
      <c r="A1585" s="268" t="s">
        <v>2284</v>
      </c>
      <c r="B1585" s="265">
        <v>8770</v>
      </c>
    </row>
    <row r="1586" spans="1:2" x14ac:dyDescent="0.2">
      <c r="A1586" s="268" t="s">
        <v>2285</v>
      </c>
      <c r="B1586" s="265">
        <v>10390</v>
      </c>
    </row>
    <row r="1587" spans="1:2" x14ac:dyDescent="0.2">
      <c r="A1587" s="271" t="s">
        <v>2286</v>
      </c>
      <c r="B1587" s="265">
        <v>5827</v>
      </c>
    </row>
    <row r="1588" spans="1:2" x14ac:dyDescent="0.2">
      <c r="A1588" s="268" t="s">
        <v>2287</v>
      </c>
      <c r="B1588" s="265">
        <v>6645</v>
      </c>
    </row>
    <row r="1589" spans="1:2" x14ac:dyDescent="0.2">
      <c r="A1589" s="268" t="s">
        <v>2288</v>
      </c>
      <c r="B1589" s="265">
        <v>7752</v>
      </c>
    </row>
    <row r="1590" spans="1:2" x14ac:dyDescent="0.2">
      <c r="A1590" s="268" t="s">
        <v>2289</v>
      </c>
      <c r="B1590" s="265">
        <v>8859</v>
      </c>
    </row>
    <row r="1591" spans="1:2" x14ac:dyDescent="0.2">
      <c r="A1591" s="268" t="s">
        <v>2290</v>
      </c>
      <c r="B1591" s="265">
        <v>10102</v>
      </c>
    </row>
    <row r="1592" spans="1:2" x14ac:dyDescent="0.2">
      <c r="A1592" s="268" t="s">
        <v>2714</v>
      </c>
      <c r="B1592" s="265">
        <v>11177</v>
      </c>
    </row>
    <row r="1593" spans="1:2" ht="13.5" thickBot="1" x14ac:dyDescent="0.25">
      <c r="A1593" s="272" t="s">
        <v>2291</v>
      </c>
      <c r="B1593" s="265">
        <v>13440</v>
      </c>
    </row>
    <row r="1594" spans="1:2" x14ac:dyDescent="0.2">
      <c r="A1594" s="273" t="s">
        <v>1272</v>
      </c>
      <c r="B1594" s="265">
        <v>1459</v>
      </c>
    </row>
    <row r="1595" spans="1:2" x14ac:dyDescent="0.2">
      <c r="A1595" s="271" t="s">
        <v>2292</v>
      </c>
      <c r="B1595" s="265">
        <v>1459</v>
      </c>
    </row>
    <row r="1596" spans="1:2" x14ac:dyDescent="0.2">
      <c r="A1596" s="271" t="s">
        <v>2293</v>
      </c>
      <c r="B1596" s="265">
        <v>1459</v>
      </c>
    </row>
    <row r="1597" spans="1:2" x14ac:dyDescent="0.2">
      <c r="A1597" s="268" t="s">
        <v>1273</v>
      </c>
      <c r="B1597" s="265">
        <v>1782</v>
      </c>
    </row>
    <row r="1598" spans="1:2" x14ac:dyDescent="0.2">
      <c r="A1598" s="268" t="s">
        <v>2294</v>
      </c>
      <c r="B1598" s="265">
        <v>1782</v>
      </c>
    </row>
    <row r="1599" spans="1:2" x14ac:dyDescent="0.2">
      <c r="A1599" s="268" t="s">
        <v>2295</v>
      </c>
      <c r="B1599" s="265">
        <v>1782</v>
      </c>
    </row>
    <row r="1600" spans="1:2" x14ac:dyDescent="0.2">
      <c r="A1600" s="274" t="s">
        <v>1275</v>
      </c>
      <c r="B1600" s="265">
        <v>2821</v>
      </c>
    </row>
    <row r="1601" spans="1:5" x14ac:dyDescent="0.2">
      <c r="A1601" s="275" t="s">
        <v>2181</v>
      </c>
      <c r="B1601" s="265"/>
    </row>
    <row r="1602" spans="1:5" x14ac:dyDescent="0.2">
      <c r="A1602" s="270" t="s">
        <v>1244</v>
      </c>
      <c r="B1602" s="265">
        <v>128</v>
      </c>
    </row>
    <row r="1603" spans="1:5" x14ac:dyDescent="0.2">
      <c r="A1603" s="270" t="s">
        <v>1245</v>
      </c>
      <c r="B1603" s="265">
        <v>44</v>
      </c>
    </row>
    <row r="1604" spans="1:5" x14ac:dyDescent="0.2">
      <c r="A1604" s="270" t="s">
        <v>1247</v>
      </c>
      <c r="B1604" s="265">
        <v>128</v>
      </c>
    </row>
    <row r="1605" spans="1:5" x14ac:dyDescent="0.2">
      <c r="A1605" s="270" t="s">
        <v>2296</v>
      </c>
      <c r="B1605" s="265">
        <v>271</v>
      </c>
    </row>
    <row r="1606" spans="1:5" x14ac:dyDescent="0.2">
      <c r="A1606" s="270" t="s">
        <v>2297</v>
      </c>
      <c r="B1606" s="265">
        <v>271</v>
      </c>
    </row>
    <row r="1607" spans="1:5" x14ac:dyDescent="0.2">
      <c r="A1607" s="270" t="s">
        <v>2627</v>
      </c>
      <c r="B1607" s="265">
        <v>271</v>
      </c>
    </row>
    <row r="1608" spans="1:5" x14ac:dyDescent="0.2">
      <c r="A1608" s="270" t="s">
        <v>2298</v>
      </c>
      <c r="B1608" s="265">
        <v>723</v>
      </c>
    </row>
    <row r="1609" spans="1:5" x14ac:dyDescent="0.2">
      <c r="A1609" s="270" t="s">
        <v>2299</v>
      </c>
      <c r="B1609" s="265">
        <v>1254</v>
      </c>
    </row>
    <row r="1610" spans="1:5" ht="15.75" x14ac:dyDescent="0.25">
      <c r="A1610" s="277" t="s">
        <v>233</v>
      </c>
      <c r="B1610" s="278">
        <v>289</v>
      </c>
      <c r="C1610">
        <v>234</v>
      </c>
      <c r="D1610">
        <v>55</v>
      </c>
      <c r="E1610">
        <f>C1610+D1610</f>
        <v>289</v>
      </c>
    </row>
    <row r="1611" spans="1:5" ht="15.75" x14ac:dyDescent="0.25">
      <c r="A1611" s="277" t="s">
        <v>235</v>
      </c>
      <c r="B1611" s="278">
        <v>271</v>
      </c>
      <c r="C1611">
        <v>216</v>
      </c>
      <c r="D1611">
        <v>55</v>
      </c>
      <c r="E1611" s="180">
        <f t="shared" ref="E1611:E1614" si="0">C1611+D1611</f>
        <v>271</v>
      </c>
    </row>
    <row r="1612" spans="1:5" ht="15.75" x14ac:dyDescent="0.25">
      <c r="A1612" s="277" t="s">
        <v>234</v>
      </c>
      <c r="B1612" s="278">
        <v>321</v>
      </c>
      <c r="C1612">
        <v>266</v>
      </c>
      <c r="D1612">
        <v>55</v>
      </c>
      <c r="E1612" s="180">
        <f t="shared" si="0"/>
        <v>321</v>
      </c>
    </row>
    <row r="1613" spans="1:5" ht="15.75" x14ac:dyDescent="0.25">
      <c r="A1613" s="277" t="s">
        <v>236</v>
      </c>
      <c r="B1613" s="278">
        <v>304</v>
      </c>
      <c r="C1613">
        <v>249</v>
      </c>
      <c r="D1613">
        <v>55</v>
      </c>
      <c r="E1613" s="180">
        <f t="shared" si="0"/>
        <v>304</v>
      </c>
    </row>
    <row r="1614" spans="1:5" ht="15.75" x14ac:dyDescent="0.25">
      <c r="A1614" s="277" t="s">
        <v>648</v>
      </c>
      <c r="B1614" s="279">
        <v>348</v>
      </c>
      <c r="C1614">
        <v>293</v>
      </c>
      <c r="D1614">
        <v>55</v>
      </c>
      <c r="E1614" s="180">
        <f t="shared" si="0"/>
        <v>348</v>
      </c>
    </row>
    <row r="1615" spans="1:5" ht="15.75" x14ac:dyDescent="0.25">
      <c r="A1615" s="277" t="s">
        <v>40</v>
      </c>
      <c r="B1615" s="280">
        <v>112</v>
      </c>
    </row>
    <row r="1616" spans="1:5" x14ac:dyDescent="0.2">
      <c r="A1616"/>
      <c r="B1616"/>
    </row>
    <row r="1617" spans="1:2" x14ac:dyDescent="0.2">
      <c r="A1617"/>
      <c r="B1617"/>
    </row>
    <row r="1618" spans="1:2" x14ac:dyDescent="0.2">
      <c r="A1618"/>
      <c r="B1618"/>
    </row>
    <row r="1619" spans="1:2" x14ac:dyDescent="0.2">
      <c r="A1619"/>
      <c r="B1619"/>
    </row>
    <row r="1620" spans="1:2" x14ac:dyDescent="0.2">
      <c r="A1620"/>
      <c r="B1620"/>
    </row>
    <row r="1621" spans="1:2" x14ac:dyDescent="0.2">
      <c r="A1621"/>
      <c r="B1621"/>
    </row>
    <row r="1622" spans="1:2" x14ac:dyDescent="0.2">
      <c r="A1622"/>
      <c r="B1622"/>
    </row>
    <row r="1623" spans="1:2" x14ac:dyDescent="0.2">
      <c r="A1623"/>
      <c r="B1623"/>
    </row>
    <row r="1624" spans="1:2" x14ac:dyDescent="0.2">
      <c r="A1624"/>
      <c r="B1624"/>
    </row>
    <row r="1625" spans="1:2" x14ac:dyDescent="0.2">
      <c r="A1625"/>
      <c r="B1625"/>
    </row>
    <row r="1626" spans="1:2" x14ac:dyDescent="0.2">
      <c r="A1626"/>
      <c r="B1626"/>
    </row>
    <row r="1627" spans="1:2" x14ac:dyDescent="0.2">
      <c r="A1627"/>
      <c r="B1627"/>
    </row>
    <row r="1628" spans="1:2" x14ac:dyDescent="0.2">
      <c r="A1628"/>
      <c r="B1628"/>
    </row>
    <row r="1629" spans="1:2" x14ac:dyDescent="0.2">
      <c r="A1629"/>
      <c r="B1629"/>
    </row>
    <row r="1630" spans="1:2" x14ac:dyDescent="0.2">
      <c r="A1630"/>
      <c r="B1630"/>
    </row>
    <row r="1631" spans="1:2" x14ac:dyDescent="0.2">
      <c r="A1631"/>
      <c r="B1631"/>
    </row>
    <row r="1632" spans="1:2" x14ac:dyDescent="0.2">
      <c r="A1632"/>
      <c r="B1632"/>
    </row>
    <row r="1633" spans="1:2" x14ac:dyDescent="0.2">
      <c r="A1633"/>
      <c r="B1633"/>
    </row>
    <row r="1634" spans="1:2" x14ac:dyDescent="0.2">
      <c r="A1634"/>
      <c r="B1634"/>
    </row>
    <row r="1635" spans="1:2" x14ac:dyDescent="0.2">
      <c r="A1635"/>
      <c r="B1635"/>
    </row>
    <row r="1636" spans="1:2" x14ac:dyDescent="0.2">
      <c r="A1636"/>
      <c r="B1636"/>
    </row>
    <row r="1637" spans="1:2" x14ac:dyDescent="0.2">
      <c r="A1637"/>
      <c r="B1637"/>
    </row>
    <row r="1638" spans="1:2" x14ac:dyDescent="0.2">
      <c r="A1638"/>
      <c r="B1638"/>
    </row>
    <row r="1639" spans="1:2" x14ac:dyDescent="0.2">
      <c r="A1639"/>
      <c r="B1639"/>
    </row>
    <row r="1640" spans="1:2" x14ac:dyDescent="0.2">
      <c r="A1640"/>
      <c r="B1640"/>
    </row>
    <row r="1641" spans="1:2" x14ac:dyDescent="0.2">
      <c r="A1641"/>
      <c r="B1641"/>
    </row>
    <row r="1642" spans="1:2" x14ac:dyDescent="0.2">
      <c r="A1642"/>
      <c r="B1642"/>
    </row>
    <row r="1643" spans="1:2" x14ac:dyDescent="0.2">
      <c r="A1643"/>
      <c r="B1643"/>
    </row>
    <row r="1644" spans="1:2" x14ac:dyDescent="0.2">
      <c r="A1644"/>
      <c r="B1644"/>
    </row>
    <row r="1645" spans="1:2" x14ac:dyDescent="0.2">
      <c r="A1645"/>
      <c r="B1645"/>
    </row>
    <row r="1646" spans="1:2" x14ac:dyDescent="0.2">
      <c r="A1646"/>
      <c r="B1646"/>
    </row>
    <row r="1647" spans="1:2" x14ac:dyDescent="0.2">
      <c r="A1647"/>
      <c r="B1647"/>
    </row>
    <row r="1648" spans="1:2" x14ac:dyDescent="0.2">
      <c r="A1648"/>
      <c r="B1648"/>
    </row>
    <row r="1649" spans="1:2" x14ac:dyDescent="0.2">
      <c r="A1649"/>
      <c r="B1649"/>
    </row>
    <row r="1650" spans="1:2" x14ac:dyDescent="0.2">
      <c r="A1650"/>
      <c r="B1650"/>
    </row>
    <row r="1651" spans="1:2" x14ac:dyDescent="0.2">
      <c r="A1651"/>
      <c r="B1651"/>
    </row>
    <row r="1652" spans="1:2" x14ac:dyDescent="0.2">
      <c r="A1652"/>
      <c r="B1652"/>
    </row>
    <row r="1653" spans="1:2" x14ac:dyDescent="0.2">
      <c r="A1653"/>
      <c r="B1653"/>
    </row>
    <row r="1654" spans="1:2" x14ac:dyDescent="0.2">
      <c r="A1654"/>
      <c r="B1654"/>
    </row>
    <row r="1655" spans="1:2" x14ac:dyDescent="0.2">
      <c r="A1655"/>
      <c r="B1655"/>
    </row>
    <row r="1656" spans="1:2" x14ac:dyDescent="0.2">
      <c r="A1656"/>
      <c r="B1656"/>
    </row>
    <row r="1657" spans="1:2" x14ac:dyDescent="0.2">
      <c r="A1657"/>
      <c r="B1657"/>
    </row>
    <row r="1658" spans="1:2" x14ac:dyDescent="0.2">
      <c r="A1658"/>
      <c r="B1658"/>
    </row>
    <row r="1659" spans="1:2" x14ac:dyDescent="0.2">
      <c r="A1659"/>
      <c r="B1659"/>
    </row>
    <row r="1660" spans="1:2" x14ac:dyDescent="0.2">
      <c r="A1660"/>
      <c r="B1660"/>
    </row>
    <row r="1661" spans="1:2" x14ac:dyDescent="0.2">
      <c r="A1661"/>
      <c r="B1661"/>
    </row>
    <row r="1662" spans="1:2" x14ac:dyDescent="0.2">
      <c r="A1662"/>
      <c r="B1662"/>
    </row>
    <row r="1663" spans="1:2" x14ac:dyDescent="0.2">
      <c r="A1663"/>
      <c r="B1663"/>
    </row>
    <row r="1664" spans="1:2" x14ac:dyDescent="0.2">
      <c r="A1664"/>
      <c r="B1664"/>
    </row>
    <row r="1665" spans="1:2" x14ac:dyDescent="0.2">
      <c r="A1665"/>
      <c r="B1665"/>
    </row>
    <row r="1666" spans="1:2" x14ac:dyDescent="0.2">
      <c r="A1666"/>
      <c r="B1666"/>
    </row>
    <row r="1667" spans="1:2" x14ac:dyDescent="0.2">
      <c r="A1667"/>
      <c r="B1667"/>
    </row>
    <row r="1668" spans="1:2" x14ac:dyDescent="0.2">
      <c r="A1668"/>
      <c r="B1668"/>
    </row>
    <row r="1669" spans="1:2" x14ac:dyDescent="0.2">
      <c r="A1669"/>
      <c r="B1669"/>
    </row>
    <row r="1670" spans="1:2" x14ac:dyDescent="0.2">
      <c r="A1670"/>
      <c r="B1670"/>
    </row>
    <row r="1671" spans="1:2" x14ac:dyDescent="0.2">
      <c r="A1671"/>
      <c r="B1671"/>
    </row>
    <row r="1672" spans="1:2" x14ac:dyDescent="0.2">
      <c r="A1672"/>
      <c r="B1672"/>
    </row>
    <row r="1673" spans="1:2" x14ac:dyDescent="0.2">
      <c r="A1673"/>
      <c r="B1673"/>
    </row>
    <row r="1674" spans="1:2" x14ac:dyDescent="0.2">
      <c r="A1674"/>
      <c r="B1674"/>
    </row>
    <row r="1675" spans="1:2" x14ac:dyDescent="0.2">
      <c r="A1675"/>
      <c r="B1675"/>
    </row>
    <row r="1676" spans="1:2" x14ac:dyDescent="0.2">
      <c r="A1676"/>
      <c r="B1676"/>
    </row>
    <row r="1677" spans="1:2" x14ac:dyDescent="0.2">
      <c r="A1677"/>
      <c r="B1677"/>
    </row>
    <row r="1678" spans="1:2" x14ac:dyDescent="0.2">
      <c r="A1678"/>
      <c r="B1678"/>
    </row>
    <row r="1679" spans="1:2" x14ac:dyDescent="0.2">
      <c r="A1679"/>
      <c r="B1679"/>
    </row>
    <row r="1680" spans="1:2" x14ac:dyDescent="0.2">
      <c r="A1680"/>
      <c r="B1680"/>
    </row>
    <row r="1681" spans="1:2" x14ac:dyDescent="0.2">
      <c r="A1681"/>
      <c r="B1681"/>
    </row>
    <row r="1682" spans="1:2" x14ac:dyDescent="0.2">
      <c r="A1682"/>
      <c r="B1682"/>
    </row>
    <row r="1683" spans="1:2" x14ac:dyDescent="0.2">
      <c r="A1683"/>
      <c r="B1683"/>
    </row>
    <row r="1684" spans="1:2" x14ac:dyDescent="0.2">
      <c r="A1684"/>
      <c r="B1684"/>
    </row>
    <row r="1685" spans="1:2" x14ac:dyDescent="0.2">
      <c r="A1685"/>
      <c r="B1685"/>
    </row>
    <row r="1686" spans="1:2" x14ac:dyDescent="0.2">
      <c r="A1686"/>
      <c r="B1686"/>
    </row>
    <row r="1687" spans="1:2" x14ac:dyDescent="0.2">
      <c r="A1687"/>
      <c r="B1687"/>
    </row>
    <row r="1688" spans="1:2" x14ac:dyDescent="0.2">
      <c r="A1688"/>
      <c r="B1688"/>
    </row>
    <row r="1689" spans="1:2" x14ac:dyDescent="0.2">
      <c r="A1689"/>
      <c r="B1689"/>
    </row>
    <row r="1690" spans="1:2" x14ac:dyDescent="0.2">
      <c r="A1690"/>
      <c r="B1690"/>
    </row>
    <row r="1691" spans="1:2" x14ac:dyDescent="0.2">
      <c r="A1691"/>
      <c r="B1691"/>
    </row>
    <row r="1692" spans="1:2" x14ac:dyDescent="0.2">
      <c r="A1692"/>
      <c r="B1692"/>
    </row>
    <row r="1693" spans="1:2" x14ac:dyDescent="0.2">
      <c r="A1693"/>
      <c r="B1693"/>
    </row>
    <row r="1694" spans="1:2" x14ac:dyDescent="0.2">
      <c r="A1694"/>
      <c r="B1694"/>
    </row>
    <row r="1695" spans="1:2" x14ac:dyDescent="0.2">
      <c r="A1695"/>
      <c r="B1695"/>
    </row>
    <row r="1696" spans="1:2" x14ac:dyDescent="0.2">
      <c r="A1696"/>
      <c r="B1696"/>
    </row>
    <row r="1697" spans="1:2" x14ac:dyDescent="0.2">
      <c r="A1697"/>
      <c r="B1697"/>
    </row>
    <row r="1698" spans="1:2" x14ac:dyDescent="0.2">
      <c r="A1698"/>
      <c r="B1698"/>
    </row>
    <row r="1699" spans="1:2" x14ac:dyDescent="0.2">
      <c r="A1699"/>
      <c r="B1699"/>
    </row>
    <row r="1700" spans="1:2" x14ac:dyDescent="0.2">
      <c r="A1700"/>
      <c r="B1700"/>
    </row>
    <row r="1701" spans="1:2" x14ac:dyDescent="0.2">
      <c r="A1701"/>
      <c r="B1701"/>
    </row>
    <row r="1702" spans="1:2" x14ac:dyDescent="0.2">
      <c r="A1702"/>
      <c r="B1702"/>
    </row>
    <row r="1703" spans="1:2" x14ac:dyDescent="0.2">
      <c r="A1703"/>
      <c r="B1703"/>
    </row>
    <row r="1704" spans="1:2" x14ac:dyDescent="0.2">
      <c r="A1704"/>
      <c r="B1704"/>
    </row>
    <row r="1705" spans="1:2" x14ac:dyDescent="0.2">
      <c r="A1705"/>
      <c r="B1705"/>
    </row>
    <row r="1706" spans="1:2" x14ac:dyDescent="0.2">
      <c r="A1706"/>
      <c r="B1706"/>
    </row>
    <row r="1707" spans="1:2" x14ac:dyDescent="0.2">
      <c r="A1707"/>
      <c r="B1707"/>
    </row>
    <row r="1708" spans="1:2" x14ac:dyDescent="0.2">
      <c r="A1708"/>
      <c r="B1708"/>
    </row>
    <row r="1709" spans="1:2" x14ac:dyDescent="0.2">
      <c r="A1709"/>
      <c r="B1709"/>
    </row>
    <row r="1710" spans="1:2" x14ac:dyDescent="0.2">
      <c r="A1710"/>
      <c r="B1710"/>
    </row>
    <row r="1711" spans="1:2" x14ac:dyDescent="0.2">
      <c r="A1711"/>
      <c r="B1711"/>
    </row>
    <row r="1712" spans="1:2" x14ac:dyDescent="0.2">
      <c r="A1712"/>
      <c r="B1712"/>
    </row>
    <row r="1713" spans="1:2" x14ac:dyDescent="0.2">
      <c r="A1713"/>
      <c r="B1713"/>
    </row>
    <row r="1714" spans="1:2" x14ac:dyDescent="0.2">
      <c r="A1714"/>
      <c r="B1714"/>
    </row>
    <row r="1715" spans="1:2" x14ac:dyDescent="0.2">
      <c r="A1715"/>
      <c r="B1715"/>
    </row>
    <row r="1716" spans="1:2" x14ac:dyDescent="0.2">
      <c r="A1716"/>
      <c r="B1716"/>
    </row>
    <row r="1717" spans="1:2" x14ac:dyDescent="0.2">
      <c r="A1717"/>
      <c r="B1717"/>
    </row>
    <row r="1718" spans="1:2" x14ac:dyDescent="0.2">
      <c r="A1718"/>
      <c r="B1718"/>
    </row>
    <row r="1719" spans="1:2" x14ac:dyDescent="0.2">
      <c r="A1719"/>
      <c r="B1719"/>
    </row>
    <row r="1720" spans="1:2" x14ac:dyDescent="0.2">
      <c r="A1720"/>
      <c r="B1720"/>
    </row>
    <row r="1721" spans="1:2" x14ac:dyDescent="0.2">
      <c r="A1721"/>
      <c r="B1721"/>
    </row>
    <row r="1722" spans="1:2" x14ac:dyDescent="0.2">
      <c r="A1722"/>
      <c r="B1722"/>
    </row>
    <row r="1723" spans="1:2" x14ac:dyDescent="0.2">
      <c r="A1723"/>
      <c r="B1723"/>
    </row>
    <row r="1724" spans="1:2" x14ac:dyDescent="0.2">
      <c r="A1724"/>
      <c r="B1724"/>
    </row>
    <row r="1725" spans="1:2" x14ac:dyDescent="0.2">
      <c r="A1725"/>
      <c r="B1725"/>
    </row>
    <row r="1726" spans="1:2" x14ac:dyDescent="0.2">
      <c r="A1726"/>
      <c r="B1726"/>
    </row>
    <row r="1727" spans="1:2" x14ac:dyDescent="0.2">
      <c r="A1727"/>
      <c r="B1727"/>
    </row>
    <row r="1728" spans="1:2" x14ac:dyDescent="0.2">
      <c r="A1728"/>
      <c r="B1728"/>
    </row>
    <row r="1729" spans="1:2" x14ac:dyDescent="0.2">
      <c r="A1729"/>
      <c r="B1729"/>
    </row>
    <row r="1730" spans="1:2" x14ac:dyDescent="0.2">
      <c r="A1730"/>
      <c r="B1730"/>
    </row>
    <row r="1731" spans="1:2" x14ac:dyDescent="0.2">
      <c r="A1731"/>
      <c r="B1731"/>
    </row>
    <row r="1732" spans="1:2" x14ac:dyDescent="0.2">
      <c r="A1732"/>
      <c r="B1732"/>
    </row>
    <row r="1733" spans="1:2" x14ac:dyDescent="0.2">
      <c r="A1733"/>
      <c r="B1733"/>
    </row>
    <row r="1734" spans="1:2" x14ac:dyDescent="0.2">
      <c r="A1734"/>
      <c r="B1734"/>
    </row>
    <row r="1735" spans="1:2" x14ac:dyDescent="0.2">
      <c r="A1735"/>
      <c r="B1735"/>
    </row>
    <row r="1736" spans="1:2" x14ac:dyDescent="0.2">
      <c r="A1736"/>
      <c r="B1736"/>
    </row>
    <row r="1737" spans="1:2" x14ac:dyDescent="0.2">
      <c r="A1737"/>
      <c r="B1737"/>
    </row>
    <row r="1738" spans="1:2" x14ac:dyDescent="0.2">
      <c r="A1738"/>
      <c r="B1738"/>
    </row>
    <row r="1739" spans="1:2" x14ac:dyDescent="0.2">
      <c r="A1739"/>
      <c r="B1739"/>
    </row>
    <row r="1740" spans="1:2" x14ac:dyDescent="0.2">
      <c r="A1740"/>
      <c r="B1740"/>
    </row>
    <row r="1741" spans="1:2" x14ac:dyDescent="0.2">
      <c r="A1741"/>
      <c r="B1741"/>
    </row>
    <row r="1742" spans="1:2" x14ac:dyDescent="0.2">
      <c r="A1742"/>
      <c r="B1742"/>
    </row>
    <row r="1743" spans="1:2" x14ac:dyDescent="0.2">
      <c r="A1743"/>
      <c r="B1743"/>
    </row>
    <row r="1744" spans="1:2" x14ac:dyDescent="0.2">
      <c r="A1744"/>
      <c r="B1744"/>
    </row>
    <row r="1745" spans="1:2" x14ac:dyDescent="0.2">
      <c r="A1745"/>
      <c r="B1745"/>
    </row>
    <row r="1746" spans="1:2" x14ac:dyDescent="0.2">
      <c r="A1746"/>
      <c r="B1746"/>
    </row>
    <row r="1747" spans="1:2" x14ac:dyDescent="0.2">
      <c r="A1747"/>
      <c r="B1747"/>
    </row>
    <row r="1748" spans="1:2" x14ac:dyDescent="0.2">
      <c r="A1748"/>
      <c r="B1748"/>
    </row>
    <row r="1749" spans="1:2" x14ac:dyDescent="0.2">
      <c r="A1749"/>
      <c r="B1749"/>
    </row>
    <row r="1750" spans="1:2" x14ac:dyDescent="0.2">
      <c r="A1750"/>
      <c r="B1750"/>
    </row>
    <row r="1751" spans="1:2" x14ac:dyDescent="0.2">
      <c r="A1751"/>
      <c r="B1751"/>
    </row>
    <row r="1752" spans="1:2" x14ac:dyDescent="0.2">
      <c r="A1752"/>
      <c r="B1752"/>
    </row>
    <row r="1753" spans="1:2" x14ac:dyDescent="0.2">
      <c r="A1753"/>
      <c r="B1753"/>
    </row>
    <row r="1754" spans="1:2" x14ac:dyDescent="0.2">
      <c r="A1754"/>
      <c r="B1754"/>
    </row>
    <row r="1755" spans="1:2" x14ac:dyDescent="0.2">
      <c r="A1755"/>
      <c r="B1755"/>
    </row>
    <row r="1756" spans="1:2" x14ac:dyDescent="0.2">
      <c r="A1756"/>
      <c r="B1756"/>
    </row>
    <row r="1757" spans="1:2" x14ac:dyDescent="0.2">
      <c r="A1757"/>
      <c r="B1757"/>
    </row>
    <row r="1758" spans="1:2" x14ac:dyDescent="0.2">
      <c r="A1758"/>
      <c r="B1758"/>
    </row>
    <row r="1759" spans="1:2" x14ac:dyDescent="0.2">
      <c r="A1759"/>
      <c r="B1759"/>
    </row>
    <row r="1760" spans="1:2" x14ac:dyDescent="0.2">
      <c r="A1760"/>
      <c r="B1760"/>
    </row>
    <row r="1761" spans="1:2" x14ac:dyDescent="0.2">
      <c r="A1761"/>
      <c r="B1761"/>
    </row>
    <row r="1762" spans="1:2" x14ac:dyDescent="0.2">
      <c r="A1762"/>
      <c r="B1762"/>
    </row>
    <row r="1763" spans="1:2" x14ac:dyDescent="0.2">
      <c r="A1763"/>
      <c r="B1763"/>
    </row>
    <row r="1764" spans="1:2" x14ac:dyDescent="0.2">
      <c r="A1764"/>
      <c r="B1764"/>
    </row>
    <row r="1765" spans="1:2" x14ac:dyDescent="0.2">
      <c r="A1765"/>
      <c r="B1765"/>
    </row>
    <row r="1766" spans="1:2" x14ac:dyDescent="0.2">
      <c r="A1766"/>
      <c r="B1766"/>
    </row>
    <row r="1767" spans="1:2" x14ac:dyDescent="0.2">
      <c r="A1767"/>
      <c r="B1767"/>
    </row>
    <row r="1768" spans="1:2" x14ac:dyDescent="0.2">
      <c r="A1768"/>
      <c r="B1768"/>
    </row>
    <row r="1769" spans="1:2" x14ac:dyDescent="0.2">
      <c r="A1769"/>
      <c r="B1769"/>
    </row>
    <row r="1770" spans="1:2" x14ac:dyDescent="0.2">
      <c r="A1770"/>
      <c r="B1770"/>
    </row>
    <row r="1771" spans="1:2" x14ac:dyDescent="0.2">
      <c r="A1771"/>
      <c r="B1771"/>
    </row>
    <row r="1772" spans="1:2" x14ac:dyDescent="0.2">
      <c r="A1772"/>
      <c r="B1772"/>
    </row>
    <row r="1773" spans="1:2" x14ac:dyDescent="0.2">
      <c r="A1773"/>
      <c r="B1773"/>
    </row>
    <row r="1774" spans="1:2" x14ac:dyDescent="0.2">
      <c r="A1774"/>
      <c r="B1774"/>
    </row>
    <row r="1775" spans="1:2" x14ac:dyDescent="0.2">
      <c r="A1775"/>
      <c r="B1775"/>
    </row>
    <row r="1776" spans="1:2" x14ac:dyDescent="0.2">
      <c r="A1776"/>
      <c r="B1776"/>
    </row>
    <row r="1777" spans="1:2" x14ac:dyDescent="0.2">
      <c r="A1777"/>
      <c r="B1777"/>
    </row>
    <row r="1778" spans="1:2" x14ac:dyDescent="0.2">
      <c r="A1778"/>
      <c r="B1778"/>
    </row>
    <row r="1779" spans="1:2" x14ac:dyDescent="0.2">
      <c r="A1779"/>
      <c r="B1779"/>
    </row>
    <row r="1780" spans="1:2" x14ac:dyDescent="0.2">
      <c r="A1780"/>
      <c r="B1780"/>
    </row>
    <row r="1781" spans="1:2" x14ac:dyDescent="0.2">
      <c r="A1781"/>
      <c r="B1781"/>
    </row>
    <row r="1782" spans="1:2" x14ac:dyDescent="0.2">
      <c r="A1782"/>
      <c r="B1782"/>
    </row>
    <row r="1783" spans="1:2" x14ac:dyDescent="0.2">
      <c r="A1783"/>
      <c r="B1783"/>
    </row>
    <row r="1784" spans="1:2" x14ac:dyDescent="0.2">
      <c r="A1784"/>
      <c r="B1784"/>
    </row>
    <row r="1785" spans="1:2" x14ac:dyDescent="0.2">
      <c r="A1785"/>
      <c r="B1785"/>
    </row>
    <row r="1786" spans="1:2" x14ac:dyDescent="0.2">
      <c r="A1786"/>
      <c r="B1786"/>
    </row>
    <row r="1787" spans="1:2" x14ac:dyDescent="0.2">
      <c r="A1787"/>
      <c r="B1787"/>
    </row>
    <row r="1788" spans="1:2" x14ac:dyDescent="0.2">
      <c r="A1788"/>
      <c r="B1788"/>
    </row>
    <row r="1789" spans="1:2" x14ac:dyDescent="0.2">
      <c r="A1789"/>
      <c r="B1789"/>
    </row>
    <row r="1790" spans="1:2" x14ac:dyDescent="0.2">
      <c r="A1790"/>
      <c r="B1790"/>
    </row>
    <row r="1791" spans="1:2" x14ac:dyDescent="0.2">
      <c r="A1791"/>
      <c r="B1791"/>
    </row>
    <row r="1792" spans="1:2" x14ac:dyDescent="0.2">
      <c r="A1792"/>
      <c r="B1792"/>
    </row>
    <row r="1793" spans="1:2" x14ac:dyDescent="0.2">
      <c r="A1793"/>
      <c r="B1793"/>
    </row>
    <row r="1794" spans="1:2" x14ac:dyDescent="0.2">
      <c r="A1794"/>
      <c r="B1794"/>
    </row>
    <row r="1795" spans="1:2" x14ac:dyDescent="0.2">
      <c r="A1795"/>
      <c r="B1795"/>
    </row>
    <row r="1796" spans="1:2" x14ac:dyDescent="0.2">
      <c r="A1796"/>
      <c r="B1796"/>
    </row>
  </sheetData>
  <sortState ref="A1:B1928">
    <sortCondition ref="A128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22</vt:i4>
      </vt:variant>
    </vt:vector>
  </HeadingPairs>
  <TitlesOfParts>
    <vt:vector size="38" baseType="lpstr">
      <vt:lpstr>Оглавление</vt:lpstr>
      <vt:lpstr>ТЕРМОТРОНИК</vt:lpstr>
      <vt:lpstr>Теплоком</vt:lpstr>
      <vt:lpstr>Конвент</vt:lpstr>
      <vt:lpstr>Belimo - седельные</vt:lpstr>
      <vt:lpstr>Belimo - шаровые</vt:lpstr>
      <vt:lpstr>Belimo - дисковые</vt:lpstr>
      <vt:lpstr>Belimo - воздух</vt:lpstr>
      <vt:lpstr>Belimo</vt:lpstr>
      <vt:lpstr>Насосы IMP PUMPS</vt:lpstr>
      <vt:lpstr>LDM</vt:lpstr>
      <vt:lpstr>Балансировка Cimberio</vt:lpstr>
      <vt:lpstr>Балансировка Valtec</vt:lpstr>
      <vt:lpstr>Предохр клапана Valtec</vt:lpstr>
      <vt:lpstr>Модем AnCom</vt:lpstr>
      <vt:lpstr>Преобразователи солей жёсткости</vt:lpstr>
      <vt:lpstr>'Belimo - воздух'!Заголовки_для_печати</vt:lpstr>
      <vt:lpstr>'Belimo - дисковые'!Заголовки_для_печати</vt:lpstr>
      <vt:lpstr>'Belimo - седельные'!Заголовки_для_печати</vt:lpstr>
      <vt:lpstr>'Belimo - шаровые'!Заголовки_для_печати</vt:lpstr>
      <vt:lpstr>LDM!Заголовки_для_печати</vt:lpstr>
      <vt:lpstr>'Балансировка Cimberio'!Заголовки_для_печати</vt:lpstr>
      <vt:lpstr>'Балансировка Valtec'!Заголовки_для_печати</vt:lpstr>
      <vt:lpstr>'Насосы IMP PUMPS'!Заголовки_для_печати</vt:lpstr>
      <vt:lpstr>'Belimo - воздух'!Область_печати</vt:lpstr>
      <vt:lpstr>'Belimo - дисковые'!Область_печати</vt:lpstr>
      <vt:lpstr>'Belimo - седельные'!Область_печати</vt:lpstr>
      <vt:lpstr>'Belimo - шаровые'!Область_печати</vt:lpstr>
      <vt:lpstr>LDM!Область_печати</vt:lpstr>
      <vt:lpstr>'Балансировка Cimberio'!Область_печати</vt:lpstr>
      <vt:lpstr>'Балансировка Valtec'!Область_печати</vt:lpstr>
      <vt:lpstr>Конвент!Область_печати</vt:lpstr>
      <vt:lpstr>'Модем AnCom'!Область_печати</vt:lpstr>
      <vt:lpstr>'Насосы IMP PUMPS'!Область_печати</vt:lpstr>
      <vt:lpstr>'Предохр клапана Valtec'!Область_печати</vt:lpstr>
      <vt:lpstr>'Преобразователи солей жёсткости'!Область_печати</vt:lpstr>
      <vt:lpstr>Теплоком!Область_печати</vt:lpstr>
      <vt:lpstr>ТЕРМОТРОНИК!Область_печати</vt:lpstr>
    </vt:vector>
  </TitlesOfParts>
  <Company>Belimo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ТеплоАвтоматика</dc:creator>
  <cp:lastModifiedBy>Андрей</cp:lastModifiedBy>
  <cp:lastPrinted>2022-02-10T12:29:46Z</cp:lastPrinted>
  <dcterms:created xsi:type="dcterms:W3CDTF">1998-11-20T11:01:17Z</dcterms:created>
  <dcterms:modified xsi:type="dcterms:W3CDTF">2022-02-10T13:42:18Z</dcterms:modified>
</cp:coreProperties>
</file>